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osef Jílek\Desktop\Stavby - aktual\Gymnázium Polička jídelna\rozpočet\"/>
    </mc:Choice>
  </mc:AlternateContent>
  <bookViews>
    <workbookView xWindow="0" yWindow="0" windowWidth="0" windowHeight="0"/>
  </bookViews>
  <sheets>
    <sheet name="Rekapitulace stavby" sheetId="1" r:id="rId1"/>
    <sheet name="SO 01.1 - Bourací práce" sheetId="2" r:id="rId2"/>
    <sheet name="SO 01.2 - Nové konstrukce" sheetId="3" r:id="rId3"/>
    <sheet name="SO 01.3 - ZTI" sheetId="4" r:id="rId4"/>
    <sheet name="SO 01.4 - ELEKTRO SILNOPROUD" sheetId="5" r:id="rId5"/>
    <sheet name="SO 01.5 - ELEKTRO SLABOPROUD" sheetId="6" r:id="rId6"/>
    <sheet name="SO 01.6 - UT" sheetId="7" r:id="rId7"/>
    <sheet name="SO 01.7 - GASTRO" sheetId="8" r:id="rId8"/>
    <sheet name="SO 02 - VRN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01.1 - Bourací práce'!$C$86:$K$200</definedName>
    <definedName name="_xlnm.Print_Area" localSheetId="1">'SO 01.1 - Bourací práce'!$C$4:$J$39,'SO 01.1 - Bourací práce'!$C$45:$J$68,'SO 01.1 - Bourací práce'!$C$74:$K$200</definedName>
    <definedName name="_xlnm.Print_Titles" localSheetId="1">'SO 01.1 - Bourací práce'!$86:$86</definedName>
    <definedName name="_xlnm._FilterDatabase" localSheetId="2" hidden="1">'SO 01.2 - Nové konstrukce'!$C$94:$K$530</definedName>
    <definedName name="_xlnm.Print_Area" localSheetId="2">'SO 01.2 - Nové konstrukce'!$C$4:$J$39,'SO 01.2 - Nové konstrukce'!$C$45:$J$76,'SO 01.2 - Nové konstrukce'!$C$82:$K$530</definedName>
    <definedName name="_xlnm.Print_Titles" localSheetId="2">'SO 01.2 - Nové konstrukce'!$94:$94</definedName>
    <definedName name="_xlnm._FilterDatabase" localSheetId="3" hidden="1">'SO 01.3 - ZTI'!$C$86:$K$162</definedName>
    <definedName name="_xlnm.Print_Area" localSheetId="3">'SO 01.3 - ZTI'!$C$4:$J$39,'SO 01.3 - ZTI'!$C$45:$J$68,'SO 01.3 - ZTI'!$C$74:$K$162</definedName>
    <definedName name="_xlnm.Print_Titles" localSheetId="3">'SO 01.3 - ZTI'!$86:$86</definedName>
    <definedName name="_xlnm._FilterDatabase" localSheetId="4" hidden="1">'SO 01.4 - ELEKTRO SILNOPROUD'!$C$81:$K$249</definedName>
    <definedName name="_xlnm.Print_Area" localSheetId="4">'SO 01.4 - ELEKTRO SILNOPROUD'!$C$4:$J$39,'SO 01.4 - ELEKTRO SILNOPROUD'!$C$45:$J$63,'SO 01.4 - ELEKTRO SILNOPROUD'!$C$69:$K$249</definedName>
    <definedName name="_xlnm.Print_Titles" localSheetId="4">'SO 01.4 - ELEKTRO SILNOPROUD'!$81:$81</definedName>
    <definedName name="_xlnm._FilterDatabase" localSheetId="5" hidden="1">'SO 01.5 - ELEKTRO SLABOPROUD'!$C$81:$K$90</definedName>
    <definedName name="_xlnm.Print_Area" localSheetId="5">'SO 01.5 - ELEKTRO SLABOPROUD'!$C$4:$J$39,'SO 01.5 - ELEKTRO SLABOPROUD'!$C$45:$J$63,'SO 01.5 - ELEKTRO SLABOPROUD'!$C$69:$K$90</definedName>
    <definedName name="_xlnm.Print_Titles" localSheetId="5">'SO 01.5 - ELEKTRO SLABOPROUD'!$81:$81</definedName>
    <definedName name="_xlnm._FilterDatabase" localSheetId="6" hidden="1">'SO 01.6 - UT'!$C$80:$K$111</definedName>
    <definedName name="_xlnm.Print_Area" localSheetId="6">'SO 01.6 - UT'!$C$4:$J$39,'SO 01.6 - UT'!$C$45:$J$62,'SO 01.6 - UT'!$C$68:$K$111</definedName>
    <definedName name="_xlnm.Print_Titles" localSheetId="6">'SO 01.6 - UT'!$80:$80</definedName>
    <definedName name="_xlnm._FilterDatabase" localSheetId="7" hidden="1">'SO 01.7 - GASTRO'!$C$80:$K$163</definedName>
    <definedName name="_xlnm.Print_Area" localSheetId="7">'SO 01.7 - GASTRO'!$C$4:$J$39,'SO 01.7 - GASTRO'!$C$45:$J$62,'SO 01.7 - GASTRO'!$C$68:$K$163</definedName>
    <definedName name="_xlnm.Print_Titles" localSheetId="7">'SO 01.7 - GASTRO'!$80:$80</definedName>
    <definedName name="_xlnm._FilterDatabase" localSheetId="8" hidden="1">'SO 02 - VRN'!$C$84:$K$107</definedName>
    <definedName name="_xlnm.Print_Area" localSheetId="8">'SO 02 - VRN'!$C$4:$J$39,'SO 02 - VRN'!$C$45:$J$66,'SO 02 - VRN'!$C$72:$K$107</definedName>
    <definedName name="_xlnm.Print_Titles" localSheetId="8">'SO 02 - VRN'!$84:$84</definedName>
    <definedName name="_xlnm.Print_Area" localSheetId="9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04"/>
  <c r="BH104"/>
  <c r="BG104"/>
  <c r="BF104"/>
  <c r="T104"/>
  <c r="T103"/>
  <c r="R104"/>
  <c r="R103"/>
  <c r="P104"/>
  <c r="P103"/>
  <c r="BI100"/>
  <c r="BH100"/>
  <c r="BG100"/>
  <c r="BF100"/>
  <c r="T100"/>
  <c r="T99"/>
  <c r="R100"/>
  <c r="R99"/>
  <c r="P100"/>
  <c r="P99"/>
  <c r="BI96"/>
  <c r="BH96"/>
  <c r="BG96"/>
  <c r="BF96"/>
  <c r="T96"/>
  <c r="T95"/>
  <c r="R96"/>
  <c r="R95"/>
  <c r="P96"/>
  <c r="P95"/>
  <c r="BI92"/>
  <c r="BH92"/>
  <c r="BG92"/>
  <c r="BF92"/>
  <c r="T92"/>
  <c r="T91"/>
  <c r="R92"/>
  <c r="R91"/>
  <c r="P92"/>
  <c r="P91"/>
  <c r="BI88"/>
  <c r="BH88"/>
  <c r="BG88"/>
  <c r="BF88"/>
  <c r="T88"/>
  <c r="T87"/>
  <c r="T86"/>
  <c r="T85"/>
  <c r="R88"/>
  <c r="R87"/>
  <c r="R86"/>
  <c r="R85"/>
  <c r="P88"/>
  <c r="P87"/>
  <c r="P86"/>
  <c r="P85"/>
  <c i="1" r="AU62"/>
  <c i="9" r="J81"/>
  <c r="F81"/>
  <c r="F79"/>
  <c r="E77"/>
  <c r="J54"/>
  <c r="F54"/>
  <c r="F52"/>
  <c r="E50"/>
  <c r="J24"/>
  <c r="E24"/>
  <c r="J82"/>
  <c r="J23"/>
  <c r="J18"/>
  <c r="E18"/>
  <c r="F55"/>
  <c r="J17"/>
  <c r="J12"/>
  <c r="J79"/>
  <c r="E7"/>
  <c r="E75"/>
  <c i="8" r="J37"/>
  <c r="J36"/>
  <c i="1" r="AY61"/>
  <c i="8" r="J35"/>
  <c i="1" r="AX61"/>
  <c i="8"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71"/>
  <c i="7" r="J37"/>
  <c r="J36"/>
  <c i="1" r="AY60"/>
  <c i="7" r="J35"/>
  <c i="1" r="AX60"/>
  <c i="7"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6" r="J37"/>
  <c r="J36"/>
  <c i="1" r="AY59"/>
  <c i="6" r="J35"/>
  <c i="1" r="AX59"/>
  <c i="6" r="BI88"/>
  <c r="BH88"/>
  <c r="BG88"/>
  <c r="BF88"/>
  <c r="T88"/>
  <c r="T87"/>
  <c r="R88"/>
  <c r="R87"/>
  <c r="P88"/>
  <c r="P87"/>
  <c r="BI85"/>
  <c r="BH85"/>
  <c r="BG85"/>
  <c r="BF85"/>
  <c r="T85"/>
  <c r="T84"/>
  <c r="T83"/>
  <c r="T82"/>
  <c r="R85"/>
  <c r="R84"/>
  <c r="R83"/>
  <c r="R82"/>
  <c r="P85"/>
  <c r="P84"/>
  <c r="P83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72"/>
  <c i="5" r="J37"/>
  <c r="J36"/>
  <c i="1" r="AY58"/>
  <c i="5" r="J35"/>
  <c i="1" r="AX58"/>
  <c i="5"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F76"/>
  <c r="E74"/>
  <c r="F52"/>
  <c r="E50"/>
  <c r="J24"/>
  <c r="E24"/>
  <c r="J55"/>
  <c r="J23"/>
  <c r="J21"/>
  <c r="E21"/>
  <c r="J54"/>
  <c r="J20"/>
  <c r="J18"/>
  <c r="E18"/>
  <c r="F79"/>
  <c r="J17"/>
  <c r="J15"/>
  <c r="E15"/>
  <c r="F54"/>
  <c r="J14"/>
  <c r="J12"/>
  <c r="J76"/>
  <c r="E7"/>
  <c r="E72"/>
  <c i="4" r="J37"/>
  <c r="J36"/>
  <c i="1" r="AY57"/>
  <c i="4" r="J35"/>
  <c i="1" r="AX57"/>
  <c i="4"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3"/>
  <c r="F83"/>
  <c r="F81"/>
  <c r="E79"/>
  <c r="J54"/>
  <c r="F54"/>
  <c r="F52"/>
  <c r="E50"/>
  <c r="J24"/>
  <c r="E24"/>
  <c r="J55"/>
  <c r="J23"/>
  <c r="J18"/>
  <c r="E18"/>
  <c r="F84"/>
  <c r="J17"/>
  <c r="J12"/>
  <c r="J81"/>
  <c r="E7"/>
  <c r="E48"/>
  <c i="3" r="J37"/>
  <c r="J36"/>
  <c i="1" r="AY56"/>
  <c i="3" r="J35"/>
  <c i="1" r="AX56"/>
  <c i="3" r="BI528"/>
  <c r="BH528"/>
  <c r="BG528"/>
  <c r="BF528"/>
  <c r="T528"/>
  <c r="R528"/>
  <c r="P528"/>
  <c r="BI525"/>
  <c r="BH525"/>
  <c r="BG525"/>
  <c r="BF525"/>
  <c r="T525"/>
  <c r="R525"/>
  <c r="P525"/>
  <c r="BI521"/>
  <c r="BH521"/>
  <c r="BG521"/>
  <c r="BF521"/>
  <c r="T521"/>
  <c r="R521"/>
  <c r="P521"/>
  <c r="BI518"/>
  <c r="BH518"/>
  <c r="BG518"/>
  <c r="BF518"/>
  <c r="T518"/>
  <c r="R518"/>
  <c r="P518"/>
  <c r="BI514"/>
  <c r="BH514"/>
  <c r="BG514"/>
  <c r="BF514"/>
  <c r="T514"/>
  <c r="R514"/>
  <c r="P514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0"/>
  <c r="BH500"/>
  <c r="BG500"/>
  <c r="BF500"/>
  <c r="T500"/>
  <c r="R500"/>
  <c r="P500"/>
  <c r="BI497"/>
  <c r="BH497"/>
  <c r="BG497"/>
  <c r="BF497"/>
  <c r="T497"/>
  <c r="R497"/>
  <c r="P497"/>
  <c r="BI493"/>
  <c r="BH493"/>
  <c r="BG493"/>
  <c r="BF493"/>
  <c r="T493"/>
  <c r="R493"/>
  <c r="P493"/>
  <c r="BI482"/>
  <c r="BH482"/>
  <c r="BG482"/>
  <c r="BF482"/>
  <c r="T482"/>
  <c r="R482"/>
  <c r="P482"/>
  <c r="BI475"/>
  <c r="BH475"/>
  <c r="BG475"/>
  <c r="BF475"/>
  <c r="T475"/>
  <c r="R475"/>
  <c r="P475"/>
  <c r="BI469"/>
  <c r="BH469"/>
  <c r="BG469"/>
  <c r="BF469"/>
  <c r="T469"/>
  <c r="R469"/>
  <c r="P469"/>
  <c r="BI459"/>
  <c r="BH459"/>
  <c r="BG459"/>
  <c r="BF459"/>
  <c r="T459"/>
  <c r="T458"/>
  <c r="R459"/>
  <c r="R458"/>
  <c r="P459"/>
  <c r="P458"/>
  <c r="BI455"/>
  <c r="BH455"/>
  <c r="BG455"/>
  <c r="BF455"/>
  <c r="T455"/>
  <c r="R455"/>
  <c r="P455"/>
  <c r="BI452"/>
  <c r="BH452"/>
  <c r="BG452"/>
  <c r="BF452"/>
  <c r="T452"/>
  <c r="R452"/>
  <c r="P452"/>
  <c r="BI445"/>
  <c r="BH445"/>
  <c r="BG445"/>
  <c r="BF445"/>
  <c r="T445"/>
  <c r="R445"/>
  <c r="P445"/>
  <c r="BI442"/>
  <c r="BH442"/>
  <c r="BG442"/>
  <c r="BF442"/>
  <c r="T442"/>
  <c r="R442"/>
  <c r="P442"/>
  <c r="BI434"/>
  <c r="BH434"/>
  <c r="BG434"/>
  <c r="BF434"/>
  <c r="T434"/>
  <c r="R434"/>
  <c r="P434"/>
  <c r="BI431"/>
  <c r="BH431"/>
  <c r="BG431"/>
  <c r="BF431"/>
  <c r="T431"/>
  <c r="R431"/>
  <c r="P431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09"/>
  <c r="BH409"/>
  <c r="BG409"/>
  <c r="BF409"/>
  <c r="T409"/>
  <c r="R409"/>
  <c r="P409"/>
  <c r="BI406"/>
  <c r="BH406"/>
  <c r="BG406"/>
  <c r="BF406"/>
  <c r="T406"/>
  <c r="R406"/>
  <c r="P406"/>
  <c r="BI397"/>
  <c r="BH397"/>
  <c r="BG397"/>
  <c r="BF397"/>
  <c r="T397"/>
  <c r="R397"/>
  <c r="P397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3"/>
  <c r="BH383"/>
  <c r="BG383"/>
  <c r="BF383"/>
  <c r="T383"/>
  <c r="R383"/>
  <c r="P383"/>
  <c r="BI380"/>
  <c r="BH380"/>
  <c r="BG380"/>
  <c r="BF380"/>
  <c r="T380"/>
  <c r="R380"/>
  <c r="P380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1"/>
  <c r="BH351"/>
  <c r="BG351"/>
  <c r="BF351"/>
  <c r="T351"/>
  <c r="R351"/>
  <c r="P351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1"/>
  <c r="BH311"/>
  <c r="BG311"/>
  <c r="BF311"/>
  <c r="T311"/>
  <c r="R311"/>
  <c r="P311"/>
  <c r="BI307"/>
  <c r="BH307"/>
  <c r="BG307"/>
  <c r="BF307"/>
  <c r="T307"/>
  <c r="R307"/>
  <c r="P307"/>
  <c r="BI305"/>
  <c r="BH305"/>
  <c r="BG305"/>
  <c r="BF305"/>
  <c r="T305"/>
  <c r="R305"/>
  <c r="P305"/>
  <c r="BI301"/>
  <c r="BH301"/>
  <c r="BG301"/>
  <c r="BF301"/>
  <c r="T301"/>
  <c r="R301"/>
  <c r="P301"/>
  <c r="BI297"/>
  <c r="BH297"/>
  <c r="BG297"/>
  <c r="BF297"/>
  <c r="T297"/>
  <c r="R297"/>
  <c r="P297"/>
  <c r="BI295"/>
  <c r="BH295"/>
  <c r="BG295"/>
  <c r="BF295"/>
  <c r="T295"/>
  <c r="R295"/>
  <c r="P295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T234"/>
  <c r="R235"/>
  <c r="R234"/>
  <c r="P235"/>
  <c r="P234"/>
  <c r="BI230"/>
  <c r="BH230"/>
  <c r="BG230"/>
  <c r="BF230"/>
  <c r="T230"/>
  <c r="R230"/>
  <c r="P230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198"/>
  <c r="BH198"/>
  <c r="BG198"/>
  <c r="BF198"/>
  <c r="T198"/>
  <c r="R198"/>
  <c r="P198"/>
  <c r="BI189"/>
  <c r="BH189"/>
  <c r="BG189"/>
  <c r="BF189"/>
  <c r="T189"/>
  <c r="R189"/>
  <c r="P189"/>
  <c r="BI183"/>
  <c r="BH183"/>
  <c r="BG183"/>
  <c r="BF183"/>
  <c r="T183"/>
  <c r="R183"/>
  <c r="P183"/>
  <c r="BI170"/>
  <c r="BH170"/>
  <c r="BG170"/>
  <c r="BF170"/>
  <c r="T170"/>
  <c r="R170"/>
  <c r="P170"/>
  <c r="BI166"/>
  <c r="BH166"/>
  <c r="BG166"/>
  <c r="BF166"/>
  <c r="T166"/>
  <c r="R166"/>
  <c r="P166"/>
  <c r="BI152"/>
  <c r="BH152"/>
  <c r="BG152"/>
  <c r="BF152"/>
  <c r="T152"/>
  <c r="R152"/>
  <c r="P152"/>
  <c r="BI144"/>
  <c r="BH144"/>
  <c r="BG144"/>
  <c r="BF144"/>
  <c r="T144"/>
  <c r="R144"/>
  <c r="P144"/>
  <c r="BI137"/>
  <c r="BH137"/>
  <c r="BG137"/>
  <c r="BF137"/>
  <c r="T137"/>
  <c r="R137"/>
  <c r="P137"/>
  <c r="BI129"/>
  <c r="BH129"/>
  <c r="BG129"/>
  <c r="BF129"/>
  <c r="T129"/>
  <c r="R129"/>
  <c r="P129"/>
  <c r="BI125"/>
  <c r="BH125"/>
  <c r="BG125"/>
  <c r="BF125"/>
  <c r="T125"/>
  <c r="R125"/>
  <c r="P125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2"/>
  <c r="BH102"/>
  <c r="BG102"/>
  <c r="BF102"/>
  <c r="T102"/>
  <c r="R102"/>
  <c r="P102"/>
  <c r="BI98"/>
  <c r="BH98"/>
  <c r="BG98"/>
  <c r="BF98"/>
  <c r="T98"/>
  <c r="R98"/>
  <c r="P98"/>
  <c r="J91"/>
  <c r="F91"/>
  <c r="F89"/>
  <c r="E87"/>
  <c r="J54"/>
  <c r="F54"/>
  <c r="F52"/>
  <c r="E50"/>
  <c r="J24"/>
  <c r="E24"/>
  <c r="J92"/>
  <c r="J23"/>
  <c r="J18"/>
  <c r="E18"/>
  <c r="F92"/>
  <c r="J17"/>
  <c r="J12"/>
  <c r="J89"/>
  <c r="E7"/>
  <c r="E85"/>
  <c i="2" r="T192"/>
  <c r="R192"/>
  <c r="P192"/>
  <c r="BK192"/>
  <c r="J192"/>
  <c r="J67"/>
  <c r="J37"/>
  <c r="J36"/>
  <c i="1" r="AY55"/>
  <c i="2" r="J35"/>
  <c i="1" r="AX55"/>
  <c i="2"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1"/>
  <c r="BH161"/>
  <c r="BG161"/>
  <c r="BF161"/>
  <c r="T161"/>
  <c r="T160"/>
  <c r="R161"/>
  <c r="R160"/>
  <c r="P161"/>
  <c r="P160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28"/>
  <c r="BH128"/>
  <c r="BG128"/>
  <c r="BF128"/>
  <c r="T128"/>
  <c r="R128"/>
  <c r="P128"/>
  <c r="BI124"/>
  <c r="BH124"/>
  <c r="BG124"/>
  <c r="BF124"/>
  <c r="T124"/>
  <c r="R124"/>
  <c r="P124"/>
  <c r="BI118"/>
  <c r="BH118"/>
  <c r="BG118"/>
  <c r="BF118"/>
  <c r="T118"/>
  <c r="R118"/>
  <c r="P118"/>
  <c r="BI110"/>
  <c r="BH110"/>
  <c r="BG110"/>
  <c r="BF110"/>
  <c r="T110"/>
  <c r="R110"/>
  <c r="P110"/>
  <c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84"/>
  <c r="J17"/>
  <c r="J12"/>
  <c r="J81"/>
  <c r="E7"/>
  <c r="E77"/>
  <c i="1" r="L50"/>
  <c r="AM50"/>
  <c r="AM49"/>
  <c r="L49"/>
  <c r="AM47"/>
  <c r="L47"/>
  <c r="L45"/>
  <c r="L44"/>
  <c i="5" r="J149"/>
  <c r="BK88"/>
  <c i="7" r="BK109"/>
  <c r="J87"/>
  <c i="8" r="J158"/>
  <c r="J116"/>
  <c r="J150"/>
  <c r="J122"/>
  <c r="BK152"/>
  <c r="BK120"/>
  <c r="BK92"/>
  <c r="J152"/>
  <c r="J132"/>
  <c r="J84"/>
  <c i="2" r="BK193"/>
  <c i="3" r="J189"/>
  <c r="J459"/>
  <c r="BK393"/>
  <c r="J344"/>
  <c r="J289"/>
  <c r="BK245"/>
  <c i="4" r="BK94"/>
  <c r="BK136"/>
  <c r="BK122"/>
  <c r="BK160"/>
  <c r="BK134"/>
  <c r="J109"/>
  <c i="5" r="J237"/>
  <c r="BK217"/>
  <c r="BK197"/>
  <c r="J151"/>
  <c r="J124"/>
  <c r="J110"/>
  <c r="BK92"/>
  <c r="J187"/>
  <c r="BK133"/>
  <c r="BK110"/>
  <c r="J145"/>
  <c i="6" r="BK88"/>
  <c i="7" r="BK105"/>
  <c r="J109"/>
  <c r="J84"/>
  <c i="8" r="BK162"/>
  <c r="BK136"/>
  <c r="BK98"/>
  <c r="J148"/>
  <c r="J112"/>
  <c r="J102"/>
  <c r="BK150"/>
  <c r="BK126"/>
  <c i="9" r="J104"/>
  <c i="2" r="J98"/>
  <c r="BK184"/>
  <c r="J184"/>
  <c r="BK176"/>
  <c r="BK172"/>
  <c r="J169"/>
  <c r="J161"/>
  <c r="J156"/>
  <c r="J152"/>
  <c r="J146"/>
  <c r="BK128"/>
  <c r="BK124"/>
  <c r="J110"/>
  <c r="J106"/>
  <c r="BK98"/>
  <c r="BK94"/>
  <c i="3" r="BK493"/>
  <c r="J452"/>
  <c r="BK409"/>
  <c r="J387"/>
  <c r="J341"/>
  <c r="BK362"/>
  <c r="BK328"/>
  <c r="BK307"/>
  <c r="BK273"/>
  <c r="J243"/>
  <c r="BK183"/>
  <c r="J129"/>
  <c r="BK109"/>
  <c r="BK475"/>
  <c r="BK387"/>
  <c r="J358"/>
  <c i="7" r="BK90"/>
  <c r="BK84"/>
  <c r="BK99"/>
  <c i="8" r="J156"/>
  <c r="BK122"/>
  <c r="J162"/>
  <c r="J142"/>
  <c r="J94"/>
  <c r="BK148"/>
  <c r="J124"/>
  <c r="J114"/>
  <c r="BK106"/>
  <c r="J100"/>
  <c r="J154"/>
  <c r="BK134"/>
  <c r="J98"/>
  <c i="9" r="BK96"/>
  <c r="J96"/>
  <c r="BK88"/>
  <c r="BK100"/>
  <c i="2" r="J90"/>
  <c r="BK181"/>
  <c r="J172"/>
  <c r="BK146"/>
  <c r="J118"/>
  <c r="BK110"/>
  <c i="3" r="J469"/>
  <c r="J424"/>
  <c r="J390"/>
  <c r="J328"/>
  <c r="BK297"/>
  <c r="J259"/>
  <c r="BK215"/>
  <c r="BK113"/>
  <c r="BK518"/>
  <c r="BK504"/>
  <c r="BK459"/>
  <c r="BK445"/>
  <c r="BK424"/>
  <c r="BK406"/>
  <c r="BK383"/>
  <c r="BK374"/>
  <c r="J365"/>
  <c r="BK354"/>
  <c r="BK335"/>
  <c r="J325"/>
  <c r="J311"/>
  <c i="5" r="J112"/>
  <c r="J244"/>
  <c r="BK235"/>
  <c r="J225"/>
  <c r="BK203"/>
  <c r="BK189"/>
  <c r="BK173"/>
  <c r="BK161"/>
  <c r="J143"/>
  <c r="BK126"/>
  <c r="J98"/>
  <c r="J86"/>
  <c r="J207"/>
  <c r="BK191"/>
  <c r="J183"/>
  <c r="J100"/>
  <c i="6" r="J88"/>
  <c i="7" r="BK87"/>
  <c r="J96"/>
  <c i="8" r="BK146"/>
  <c r="J108"/>
  <c r="BK130"/>
  <c r="J106"/>
  <c r="J130"/>
  <c r="BK104"/>
  <c r="BK158"/>
  <c r="BK140"/>
  <c r="BK102"/>
  <c i="9" r="J92"/>
  <c i="2" r="J193"/>
  <c i="3" r="J152"/>
  <c r="J482"/>
  <c r="BK365"/>
  <c r="J301"/>
  <c r="J266"/>
  <c r="J226"/>
  <c i="4" r="BK142"/>
  <c r="BK109"/>
  <c r="BK152"/>
  <c r="BK140"/>
  <c r="J130"/>
  <c r="J103"/>
  <c i="5" r="J231"/>
  <c r="BK213"/>
  <c r="BK181"/>
  <c r="BK139"/>
  <c r="BK118"/>
  <c r="BK98"/>
  <c r="J167"/>
  <c r="J128"/>
  <c r="J88"/>
  <c r="J239"/>
  <c r="BK227"/>
  <c r="J217"/>
  <c r="J213"/>
  <c r="J191"/>
  <c r="J175"/>
  <c r="BK151"/>
  <c r="J141"/>
  <c i="8" r="BK156"/>
  <c r="BK100"/>
  <c r="J88"/>
  <c i="2" r="J124"/>
  <c r="J176"/>
  <c r="BK169"/>
  <c r="BK161"/>
  <c r="BK156"/>
  <c r="BK152"/>
  <c r="J149"/>
  <c i="3" r="J322"/>
  <c r="J277"/>
  <c r="J252"/>
  <c r="BK248"/>
  <c r="BK211"/>
  <c r="J115"/>
  <c r="BK497"/>
  <c r="J493"/>
  <c r="BK482"/>
  <c r="J455"/>
  <c r="BK390"/>
  <c r="J371"/>
  <c r="BK243"/>
  <c r="BK223"/>
  <c r="J183"/>
  <c r="BK152"/>
  <c r="J137"/>
  <c r="J125"/>
  <c r="J98"/>
  <c r="J528"/>
  <c r="J525"/>
  <c r="J521"/>
  <c r="J518"/>
  <c r="J351"/>
  <c r="BK314"/>
  <c r="BK287"/>
  <c r="BK259"/>
  <c r="BK226"/>
  <c r="J211"/>
  <c r="BK115"/>
  <c r="BK510"/>
  <c r="J421"/>
  <c r="BK371"/>
  <c r="J335"/>
  <c r="J307"/>
  <c r="BK295"/>
  <c r="J283"/>
  <c r="J269"/>
  <c r="J240"/>
  <c r="J223"/>
  <c i="4" r="J160"/>
  <c r="J150"/>
  <c r="BK146"/>
  <c r="J138"/>
  <c r="J134"/>
  <c r="BK126"/>
  <c r="BK111"/>
  <c r="J94"/>
  <c r="J155"/>
  <c r="J152"/>
  <c r="J146"/>
  <c r="BK138"/>
  <c r="BK132"/>
  <c r="J126"/>
  <c r="BK117"/>
  <c r="J107"/>
  <c r="J101"/>
  <c i="5" r="J246"/>
  <c r="J233"/>
  <c r="J227"/>
  <c r="BK221"/>
  <c r="BK215"/>
  <c r="J205"/>
  <c r="BK195"/>
  <c r="BK183"/>
  <c r="J169"/>
  <c r="BK153"/>
  <c r="BK143"/>
  <c r="J135"/>
  <c r="J126"/>
  <c r="BK120"/>
  <c r="J114"/>
  <c r="J102"/>
  <c r="J96"/>
  <c r="BK90"/>
  <c r="BK207"/>
  <c r="BK179"/>
  <c r="BK165"/>
  <c r="BK137"/>
  <c r="J131"/>
  <c r="BK114"/>
  <c r="BK106"/>
  <c r="BK100"/>
  <c r="BK86"/>
  <c r="BK244"/>
  <c r="J242"/>
  <c r="BK237"/>
  <c r="BK229"/>
  <c r="J221"/>
  <c r="J215"/>
  <c r="BK209"/>
  <c r="J201"/>
  <c r="J197"/>
  <c r="BK187"/>
  <c r="J177"/>
  <c r="BK169"/>
  <c r="J163"/>
  <c r="BK159"/>
  <c r="BK149"/>
  <c r="BK145"/>
  <c r="J137"/>
  <c r="J116"/>
  <c r="BK104"/>
  <c r="BK248"/>
  <c r="J195"/>
  <c r="J189"/>
  <c r="J181"/>
  <c r="J159"/>
  <c r="BK155"/>
  <c r="J147"/>
  <c r="BK124"/>
  <c r="BK94"/>
  <c i="6" r="J85"/>
  <c i="7" r="BK107"/>
  <c r="BK102"/>
  <c r="BK93"/>
  <c r="J93"/>
  <c i="8" r="BK144"/>
  <c r="J110"/>
  <c r="BK138"/>
  <c r="BK128"/>
  <c r="BK118"/>
  <c r="BK88"/>
  <c r="J138"/>
  <c r="J90"/>
  <c r="J160"/>
  <c r="J144"/>
  <c r="BK116"/>
  <c r="BK90"/>
  <c i="9" r="J88"/>
  <c r="BK92"/>
  <c i="2" r="BK118"/>
  <c r="BK106"/>
  <c r="BK188"/>
  <c r="J188"/>
  <c r="BK149"/>
  <c r="J128"/>
  <c r="BK90"/>
  <c i="3" r="BK507"/>
  <c r="BK442"/>
  <c r="J406"/>
  <c r="J383"/>
  <c r="BK344"/>
  <c r="J295"/>
  <c r="J279"/>
  <c r="BK250"/>
  <c r="BK170"/>
  <c r="BK98"/>
  <c r="J510"/>
  <c r="BK500"/>
  <c r="J442"/>
  <c r="BK431"/>
  <c r="BK421"/>
  <c r="J397"/>
  <c r="J393"/>
  <c r="J380"/>
  <c r="BK368"/>
  <c r="BK351"/>
  <c r="BK338"/>
  <c r="BK318"/>
  <c r="BK305"/>
  <c r="BK301"/>
  <c r="J297"/>
  <c r="BK289"/>
  <c r="J287"/>
  <c r="J285"/>
  <c r="BK283"/>
  <c r="BK281"/>
  <c r="BK279"/>
  <c r="BK275"/>
  <c r="J273"/>
  <c r="BK269"/>
  <c r="BK266"/>
  <c r="J262"/>
  <c r="J256"/>
  <c r="J250"/>
  <c r="J245"/>
  <c r="BK235"/>
  <c r="BK230"/>
  <c r="BK219"/>
  <c r="BK166"/>
  <c r="J144"/>
  <c r="BK129"/>
  <c r="J113"/>
  <c r="BK528"/>
  <c r="BK525"/>
  <c r="BK521"/>
  <c r="BK514"/>
  <c r="J500"/>
  <c r="J497"/>
  <c r="BK455"/>
  <c r="BK434"/>
  <c r="J431"/>
  <c r="BK418"/>
  <c r="BK358"/>
  <c r="BK341"/>
  <c r="J338"/>
  <c r="J318"/>
  <c r="BK311"/>
  <c r="J291"/>
  <c r="J281"/>
  <c r="BK262"/>
  <c r="BK256"/>
  <c r="BK240"/>
  <c r="BK198"/>
  <c r="J170"/>
  <c r="BK125"/>
  <c r="J111"/>
  <c r="J514"/>
  <c r="J507"/>
  <c r="BK469"/>
  <c r="J409"/>
  <c r="BK380"/>
  <c r="J368"/>
  <c r="J354"/>
  <c r="BK322"/>
  <c r="J305"/>
  <c r="BK291"/>
  <c r="BK285"/>
  <c r="BK277"/>
  <c r="J248"/>
  <c r="J230"/>
  <c r="J219"/>
  <c r="J215"/>
  <c r="J198"/>
  <c r="BK189"/>
  <c r="J166"/>
  <c r="BK144"/>
  <c r="BK137"/>
  <c r="BK111"/>
  <c r="J109"/>
  <c r="BK102"/>
  <c i="4" r="J124"/>
  <c r="J122"/>
  <c r="BK120"/>
  <c r="J117"/>
  <c r="J115"/>
  <c r="BK113"/>
  <c r="J111"/>
  <c r="BK107"/>
  <c r="J105"/>
  <c r="BK103"/>
  <c r="BK99"/>
  <c r="BK96"/>
  <c r="J92"/>
  <c r="J157"/>
  <c r="J148"/>
  <c r="J140"/>
  <c r="J132"/>
  <c r="BK128"/>
  <c r="J113"/>
  <c r="BK101"/>
  <c r="J90"/>
  <c r="BK157"/>
  <c r="BK150"/>
  <c r="J142"/>
  <c r="J136"/>
  <c r="J128"/>
  <c r="J120"/>
  <c r="BK115"/>
  <c r="BK105"/>
  <c r="J99"/>
  <c r="BK90"/>
  <c i="5" r="J235"/>
  <c r="J229"/>
  <c r="BK225"/>
  <c r="BK219"/>
  <c r="J211"/>
  <c r="J199"/>
  <c r="BK193"/>
  <c r="J171"/>
  <c r="BK163"/>
  <c r="BK141"/>
  <c r="BK128"/>
  <c r="J122"/>
  <c r="BK116"/>
  <c r="BK108"/>
  <c r="J104"/>
  <c r="J94"/>
  <c r="J84"/>
  <c r="BK201"/>
  <c r="BK175"/>
  <c r="J161"/>
  <c r="J120"/>
  <c r="J92"/>
  <c r="BK84"/>
  <c r="BK239"/>
  <c r="BK231"/>
  <c r="J219"/>
  <c r="BK211"/>
  <c r="BK199"/>
  <c r="J179"/>
  <c r="BK167"/>
  <c r="J155"/>
  <c r="BK135"/>
  <c r="BK112"/>
  <c r="J173"/>
  <c r="J139"/>
  <c i="7" r="J99"/>
  <c r="J105"/>
  <c r="J102"/>
  <c i="8" r="J128"/>
  <c r="J140"/>
  <c r="BK114"/>
  <c r="BK142"/>
  <c r="BK110"/>
  <c r="J86"/>
  <c r="BK112"/>
  <c r="J96"/>
  <c i="9" r="J100"/>
  <c i="2" r="J94"/>
  <c i="3" r="BK252"/>
  <c r="J102"/>
  <c r="J418"/>
  <c r="J374"/>
  <c r="J314"/>
  <c r="J275"/>
  <c r="J235"/>
  <c i="4" r="BK155"/>
  <c r="BK130"/>
  <c r="BK92"/>
  <c r="BK148"/>
  <c r="BK124"/>
  <c r="J96"/>
  <c i="5" r="J223"/>
  <c r="J209"/>
  <c r="J165"/>
  <c r="J133"/>
  <c r="J106"/>
  <c r="BK246"/>
  <c r="J157"/>
  <c r="BK102"/>
  <c r="BK242"/>
  <c r="BK233"/>
  <c r="BK223"/>
  <c r="BK205"/>
  <c r="BK185"/>
  <c r="BK171"/>
  <c r="BK147"/>
  <c r="BK131"/>
  <c r="J118"/>
  <c r="J108"/>
  <c r="BK96"/>
  <c r="J248"/>
  <c r="J203"/>
  <c r="J193"/>
  <c r="J185"/>
  <c r="BK177"/>
  <c r="BK157"/>
  <c r="J153"/>
  <c r="BK122"/>
  <c r="J90"/>
  <c i="6" r="BK85"/>
  <c i="7" r="BK96"/>
  <c r="J90"/>
  <c r="J107"/>
  <c i="8" r="BK154"/>
  <c r="J120"/>
  <c r="BK160"/>
  <c r="BK132"/>
  <c r="BK124"/>
  <c r="J92"/>
  <c r="BK86"/>
  <c r="J146"/>
  <c r="J134"/>
  <c r="J126"/>
  <c r="J118"/>
  <c r="BK108"/>
  <c r="BK96"/>
  <c r="BK84"/>
  <c r="J136"/>
  <c r="J104"/>
  <c r="BK94"/>
  <c i="9" r="BK104"/>
  <c i="1" r="AS54"/>
  <c i="2" r="J181"/>
  <c i="3" r="J434"/>
  <c r="BK397"/>
  <c r="J362"/>
  <c r="BK325"/>
  <c r="J504"/>
  <c r="J475"/>
  <c r="BK452"/>
  <c r="J445"/>
  <c i="6" l="1" r="P82"/>
  <c i="1" r="AU59"/>
  <c i="2" r="T89"/>
  <c r="R145"/>
  <c r="BK168"/>
  <c r="J168"/>
  <c r="J65"/>
  <c r="T168"/>
  <c r="T180"/>
  <c i="3" r="P97"/>
  <c r="R97"/>
  <c r="R151"/>
  <c r="P225"/>
  <c r="R239"/>
  <c r="P255"/>
  <c r="T255"/>
  <c r="T272"/>
  <c r="R300"/>
  <c r="P317"/>
  <c r="BK357"/>
  <c r="J357"/>
  <c r="J71"/>
  <c r="T357"/>
  <c r="R396"/>
  <c r="P468"/>
  <c r="BK513"/>
  <c r="J513"/>
  <c r="J75"/>
  <c r="T513"/>
  <c i="4" r="P89"/>
  <c r="BK98"/>
  <c r="J98"/>
  <c r="J62"/>
  <c r="T98"/>
  <c r="T119"/>
  <c r="T145"/>
  <c r="T144"/>
  <c i="5" r="R83"/>
  <c r="R130"/>
  <c r="P241"/>
  <c i="7" r="T83"/>
  <c r="T82"/>
  <c r="T81"/>
  <c i="5" r="T83"/>
  <c r="P130"/>
  <c r="R241"/>
  <c i="7" r="BK83"/>
  <c r="J83"/>
  <c r="J61"/>
  <c i="8" r="BK83"/>
  <c r="J83"/>
  <c r="J61"/>
  <c r="T83"/>
  <c r="T82"/>
  <c r="T81"/>
  <c i="2" r="R89"/>
  <c r="R88"/>
  <c r="P145"/>
  <c r="P168"/>
  <c r="BK180"/>
  <c r="J180"/>
  <c r="J66"/>
  <c r="R180"/>
  <c i="3" r="BK97"/>
  <c r="J97"/>
  <c r="J61"/>
  <c r="T97"/>
  <c r="T151"/>
  <c r="R225"/>
  <c r="R96"/>
  <c r="BK239"/>
  <c r="J239"/>
  <c r="J66"/>
  <c r="T239"/>
  <c r="BK272"/>
  <c r="J272"/>
  <c r="J68"/>
  <c r="R272"/>
  <c r="P300"/>
  <c r="T300"/>
  <c r="R317"/>
  <c r="P357"/>
  <c r="R357"/>
  <c r="P396"/>
  <c r="BK468"/>
  <c r="J468"/>
  <c r="J74"/>
  <c r="R468"/>
  <c r="P513"/>
  <c i="4" r="BK89"/>
  <c r="J89"/>
  <c r="J61"/>
  <c r="T89"/>
  <c r="T88"/>
  <c r="BK119"/>
  <c r="J119"/>
  <c r="J63"/>
  <c r="R119"/>
  <c r="P145"/>
  <c r="P144"/>
  <c r="BK154"/>
  <c r="J154"/>
  <c r="J66"/>
  <c r="R154"/>
  <c i="5" r="BK83"/>
  <c r="J83"/>
  <c r="J60"/>
  <c r="P83"/>
  <c r="P82"/>
  <c i="1" r="AU58"/>
  <c i="5" r="T130"/>
  <c r="T241"/>
  <c i="7" r="R83"/>
  <c r="R82"/>
  <c r="R81"/>
  <c i="8" r="P83"/>
  <c r="P82"/>
  <c r="P81"/>
  <c i="1" r="AU61"/>
  <c i="2" r="BK89"/>
  <c r="J89"/>
  <c r="J61"/>
  <c r="P89"/>
  <c r="P88"/>
  <c r="BK145"/>
  <c r="J145"/>
  <c r="J62"/>
  <c r="T145"/>
  <c r="R168"/>
  <c r="R159"/>
  <c r="P180"/>
  <c i="3" r="BK151"/>
  <c r="J151"/>
  <c r="J62"/>
  <c r="P151"/>
  <c r="BK225"/>
  <c r="J225"/>
  <c r="J63"/>
  <c r="T225"/>
  <c r="P239"/>
  <c r="BK255"/>
  <c r="J255"/>
  <c r="J67"/>
  <c r="R255"/>
  <c r="P272"/>
  <c r="BK300"/>
  <c r="J300"/>
  <c r="J69"/>
  <c r="BK317"/>
  <c r="J317"/>
  <c r="J70"/>
  <c r="T317"/>
  <c r="BK396"/>
  <c r="J396"/>
  <c r="J72"/>
  <c r="T396"/>
  <c r="T468"/>
  <c r="R513"/>
  <c i="4" r="R89"/>
  <c r="P98"/>
  <c r="R98"/>
  <c r="P119"/>
  <c r="BK145"/>
  <c r="J145"/>
  <c r="J65"/>
  <c r="R145"/>
  <c r="R144"/>
  <c r="P154"/>
  <c r="T154"/>
  <c i="5" r="BK130"/>
  <c r="J130"/>
  <c r="J61"/>
  <c r="BK241"/>
  <c r="J241"/>
  <c r="J62"/>
  <c i="7" r="P83"/>
  <c r="P82"/>
  <c r="P81"/>
  <c i="1" r="AU60"/>
  <c i="8" r="R83"/>
  <c r="R82"/>
  <c r="R81"/>
  <c i="3" r="BK234"/>
  <c r="J234"/>
  <c r="J64"/>
  <c r="BK458"/>
  <c r="J458"/>
  <c r="J73"/>
  <c i="4" r="BK159"/>
  <c r="J159"/>
  <c r="J67"/>
  <c i="9" r="BK91"/>
  <c r="J91"/>
  <c r="J62"/>
  <c i="2" r="BK160"/>
  <c r="J160"/>
  <c r="J64"/>
  <c i="6" r="BK84"/>
  <c r="J84"/>
  <c r="J61"/>
  <c i="9" r="BK87"/>
  <c r="J87"/>
  <c r="J61"/>
  <c r="BK95"/>
  <c r="J95"/>
  <c r="J63"/>
  <c r="BK99"/>
  <c r="J99"/>
  <c r="J64"/>
  <c i="6" r="BK87"/>
  <c r="J87"/>
  <c r="J62"/>
  <c i="9" r="BK103"/>
  <c r="J103"/>
  <c r="J65"/>
  <c r="F82"/>
  <c r="E48"/>
  <c r="J52"/>
  <c r="BE92"/>
  <c r="BE96"/>
  <c r="J55"/>
  <c r="BE100"/>
  <c r="BE88"/>
  <c r="BE104"/>
  <c i="8" r="J78"/>
  <c r="BE102"/>
  <c r="BE104"/>
  <c r="BE116"/>
  <c r="BE118"/>
  <c r="BE120"/>
  <c r="BE122"/>
  <c r="BE130"/>
  <c r="F55"/>
  <c r="BE92"/>
  <c r="BE114"/>
  <c r="BE126"/>
  <c r="BE128"/>
  <c r="BE156"/>
  <c r="J52"/>
  <c r="BE90"/>
  <c r="BE94"/>
  <c r="BE96"/>
  <c r="BE100"/>
  <c r="BE108"/>
  <c r="BE134"/>
  <c r="BE142"/>
  <c r="BE144"/>
  <c r="BE146"/>
  <c r="BE150"/>
  <c r="BE154"/>
  <c r="BE158"/>
  <c r="BE162"/>
  <c r="E48"/>
  <c r="BE84"/>
  <c r="BE86"/>
  <c r="BE88"/>
  <c r="BE98"/>
  <c r="BE106"/>
  <c r="BE110"/>
  <c r="BE112"/>
  <c r="BE124"/>
  <c r="BE132"/>
  <c r="BE136"/>
  <c r="BE138"/>
  <c r="BE140"/>
  <c r="BE148"/>
  <c r="BE152"/>
  <c r="BE160"/>
  <c i="7" r="BE107"/>
  <c r="BE109"/>
  <c r="BE93"/>
  <c r="BE102"/>
  <c r="BE105"/>
  <c i="6" r="BK83"/>
  <c r="BK82"/>
  <c r="J82"/>
  <c r="J59"/>
  <c i="7" r="E48"/>
  <c r="J52"/>
  <c r="F55"/>
  <c r="J55"/>
  <c r="BE90"/>
  <c r="BE96"/>
  <c r="BE99"/>
  <c r="BE84"/>
  <c r="BE87"/>
  <c i="6" r="E48"/>
  <c r="J52"/>
  <c r="J55"/>
  <c r="F55"/>
  <c r="BE85"/>
  <c r="BE88"/>
  <c i="5" r="E48"/>
  <c r="J52"/>
  <c r="F55"/>
  <c r="F78"/>
  <c r="J79"/>
  <c r="BE94"/>
  <c r="BE98"/>
  <c r="BE100"/>
  <c r="BE102"/>
  <c r="BE104"/>
  <c r="BE110"/>
  <c r="BE112"/>
  <c r="BE114"/>
  <c r="BE116"/>
  <c r="BE118"/>
  <c r="BE128"/>
  <c r="BE131"/>
  <c r="BE133"/>
  <c r="BE161"/>
  <c r="BE163"/>
  <c r="BE179"/>
  <c r="BE187"/>
  <c r="BE195"/>
  <c r="BE199"/>
  <c r="BE246"/>
  <c r="BE248"/>
  <c r="BE86"/>
  <c r="BE90"/>
  <c r="BE106"/>
  <c r="BE108"/>
  <c r="BE137"/>
  <c r="BE151"/>
  <c r="BE155"/>
  <c r="BE165"/>
  <c r="BE167"/>
  <c r="BE181"/>
  <c r="BE205"/>
  <c r="BE209"/>
  <c r="BE215"/>
  <c r="BE219"/>
  <c r="BE221"/>
  <c r="BE223"/>
  <c r="BE225"/>
  <c r="BE227"/>
  <c r="BE229"/>
  <c r="BE231"/>
  <c r="BE233"/>
  <c r="BE235"/>
  <c r="BE237"/>
  <c r="BE242"/>
  <c r="BE244"/>
  <c r="J78"/>
  <c r="BE88"/>
  <c r="BE92"/>
  <c r="BE122"/>
  <c r="BE124"/>
  <c r="BE143"/>
  <c r="BE145"/>
  <c r="BE149"/>
  <c r="BE153"/>
  <c r="BE169"/>
  <c r="BE177"/>
  <c r="BE191"/>
  <c r="BE193"/>
  <c r="BE197"/>
  <c r="BE203"/>
  <c r="BE84"/>
  <c r="BE96"/>
  <c r="BE120"/>
  <c r="BE126"/>
  <c r="BE135"/>
  <c r="BE139"/>
  <c r="BE141"/>
  <c r="BE147"/>
  <c r="BE157"/>
  <c r="BE159"/>
  <c r="BE171"/>
  <c r="BE173"/>
  <c r="BE175"/>
  <c r="BE183"/>
  <c r="BE185"/>
  <c r="BE189"/>
  <c r="BE201"/>
  <c r="BE207"/>
  <c r="BE211"/>
  <c r="BE213"/>
  <c r="BE217"/>
  <c r="BE239"/>
  <c i="4" r="E77"/>
  <c r="J84"/>
  <c r="BE94"/>
  <c r="BE96"/>
  <c r="BE103"/>
  <c r="BE115"/>
  <c r="BE124"/>
  <c r="BE126"/>
  <c r="BE130"/>
  <c r="BE132"/>
  <c r="BE134"/>
  <c r="BE136"/>
  <c r="BE138"/>
  <c r="BE142"/>
  <c r="BE146"/>
  <c r="BE148"/>
  <c r="BE155"/>
  <c r="F55"/>
  <c r="BE90"/>
  <c r="BE99"/>
  <c r="BE107"/>
  <c r="BE109"/>
  <c r="BE113"/>
  <c r="BE117"/>
  <c r="BE120"/>
  <c r="BE128"/>
  <c r="BE140"/>
  <c r="BE150"/>
  <c r="BE152"/>
  <c r="BE157"/>
  <c r="BE160"/>
  <c r="J52"/>
  <c r="BE92"/>
  <c r="BE101"/>
  <c r="BE105"/>
  <c r="BE111"/>
  <c r="BE122"/>
  <c i="3" r="J52"/>
  <c r="F55"/>
  <c r="BE113"/>
  <c r="BE198"/>
  <c r="BE248"/>
  <c r="BE252"/>
  <c r="BE259"/>
  <c r="BE266"/>
  <c r="BE279"/>
  <c r="BE297"/>
  <c r="BE318"/>
  <c r="BE325"/>
  <c r="BE338"/>
  <c r="BE374"/>
  <c r="BE383"/>
  <c r="BE390"/>
  <c r="BE424"/>
  <c r="BE434"/>
  <c r="BE442"/>
  <c r="BE445"/>
  <c r="BE497"/>
  <c r="E48"/>
  <c r="J55"/>
  <c r="BE129"/>
  <c r="BE152"/>
  <c r="BE166"/>
  <c r="BE211"/>
  <c r="BE215"/>
  <c r="BE219"/>
  <c r="BE226"/>
  <c r="BE269"/>
  <c r="BE277"/>
  <c r="BE283"/>
  <c r="BE295"/>
  <c r="BE305"/>
  <c r="BE322"/>
  <c r="BE365"/>
  <c r="BE409"/>
  <c r="BE482"/>
  <c r="BE493"/>
  <c r="BE500"/>
  <c r="BE504"/>
  <c r="BE510"/>
  <c r="BE514"/>
  <c r="BE518"/>
  <c r="BE521"/>
  <c r="BE525"/>
  <c r="BE528"/>
  <c r="BE98"/>
  <c r="BE109"/>
  <c r="BE111"/>
  <c r="BE125"/>
  <c r="BE170"/>
  <c r="BE183"/>
  <c r="BE245"/>
  <c r="BE250"/>
  <c r="BE256"/>
  <c r="BE262"/>
  <c r="BE275"/>
  <c r="BE281"/>
  <c r="BE291"/>
  <c r="BE328"/>
  <c r="BE341"/>
  <c r="BE344"/>
  <c r="BE362"/>
  <c r="BE380"/>
  <c r="BE387"/>
  <c r="BE397"/>
  <c r="BE406"/>
  <c r="BE452"/>
  <c r="BE459"/>
  <c r="BE469"/>
  <c r="BE507"/>
  <c i="2" r="BK88"/>
  <c r="J88"/>
  <c r="J60"/>
  <c i="3" r="BE102"/>
  <c r="BE115"/>
  <c r="BE137"/>
  <c r="BE144"/>
  <c r="BE189"/>
  <c r="BE223"/>
  <c r="BE230"/>
  <c r="BE235"/>
  <c r="BE240"/>
  <c r="BE243"/>
  <c r="BE273"/>
  <c r="BE285"/>
  <c r="BE287"/>
  <c r="BE289"/>
  <c r="BE301"/>
  <c r="BE307"/>
  <c r="BE311"/>
  <c r="BE314"/>
  <c r="BE335"/>
  <c r="BE351"/>
  <c r="BE354"/>
  <c r="BE358"/>
  <c r="BE368"/>
  <c r="BE371"/>
  <c r="BE393"/>
  <c r="BE418"/>
  <c r="BE421"/>
  <c r="BE431"/>
  <c r="BE455"/>
  <c r="BE475"/>
  <c i="2" r="BE176"/>
  <c r="E48"/>
  <c r="J52"/>
  <c r="F55"/>
  <c r="J55"/>
  <c r="BE90"/>
  <c r="BE94"/>
  <c r="BE118"/>
  <c r="BE124"/>
  <c r="BE128"/>
  <c r="BE146"/>
  <c r="BE149"/>
  <c r="BE152"/>
  <c r="BE156"/>
  <c r="BE161"/>
  <c r="BE169"/>
  <c r="BE172"/>
  <c r="BE184"/>
  <c r="BE181"/>
  <c r="BE188"/>
  <c r="BE193"/>
  <c r="BE98"/>
  <c r="BE106"/>
  <c r="BE110"/>
  <c r="F37"/>
  <c i="1" r="BD55"/>
  <c i="3" r="F34"/>
  <c i="1" r="BA56"/>
  <c i="6" r="F36"/>
  <c i="1" r="BC59"/>
  <c i="6" r="F35"/>
  <c i="1" r="BB59"/>
  <c i="6" r="F37"/>
  <c i="1" r="BD59"/>
  <c i="6" r="F34"/>
  <c i="1" r="BA59"/>
  <c i="6" r="J34"/>
  <c i="1" r="AW59"/>
  <c i="7" r="F36"/>
  <c i="1" r="BC60"/>
  <c i="7" r="F37"/>
  <c i="1" r="BD60"/>
  <c i="8" r="F36"/>
  <c i="1" r="BC61"/>
  <c i="2" r="F34"/>
  <c i="1" r="BA55"/>
  <c i="3" r="F36"/>
  <c i="1" r="BC56"/>
  <c i="4" r="F35"/>
  <c i="1" r="BB57"/>
  <c i="5" r="J34"/>
  <c i="1" r="AW58"/>
  <c i="8" r="F35"/>
  <c i="1" r="BB61"/>
  <c i="2" r="J34"/>
  <c i="1" r="AW55"/>
  <c i="3" r="J34"/>
  <c i="1" r="AW56"/>
  <c i="3" r="F35"/>
  <c i="1" r="BB56"/>
  <c i="8" r="F34"/>
  <c i="1" r="BA61"/>
  <c i="9" r="F37"/>
  <c i="1" r="BD62"/>
  <c i="2" r="F36"/>
  <c i="1" r="BC55"/>
  <c i="3" r="F37"/>
  <c i="1" r="BD56"/>
  <c i="5" r="F37"/>
  <c i="1" r="BD58"/>
  <c i="8" r="F37"/>
  <c i="1" r="BD61"/>
  <c i="4" r="F37"/>
  <c i="1" r="BD57"/>
  <c i="4" r="F36"/>
  <c i="1" r="BC57"/>
  <c i="4" r="F34"/>
  <c i="1" r="BA57"/>
  <c i="4" r="J34"/>
  <c i="1" r="AW57"/>
  <c i="5" r="F35"/>
  <c i="1" r="BB58"/>
  <c i="7" r="F35"/>
  <c i="1" r="BB60"/>
  <c i="9" r="J34"/>
  <c i="1" r="AW62"/>
  <c i="2" r="F35"/>
  <c i="1" r="BB55"/>
  <c i="5" r="F36"/>
  <c i="1" r="BC58"/>
  <c i="5" r="F34"/>
  <c i="1" r="BA58"/>
  <c i="7" r="J34"/>
  <c i="1" r="AW60"/>
  <c i="9" r="F35"/>
  <c i="1" r="BB62"/>
  <c i="9" r="F36"/>
  <c i="1" r="BC62"/>
  <c i="7" r="F34"/>
  <c i="1" r="BA60"/>
  <c i="8" r="J34"/>
  <c i="1" r="AW61"/>
  <c i="9" r="F34"/>
  <c i="1" r="BA62"/>
  <c i="2" l="1" r="P159"/>
  <c i="4" r="T87"/>
  <c i="2" r="R87"/>
  <c i="4" r="P88"/>
  <c r="P87"/>
  <c i="1" r="AU57"/>
  <c i="4" r="R88"/>
  <c r="R87"/>
  <c i="2" r="P87"/>
  <c i="1" r="AU55"/>
  <c i="3" r="T96"/>
  <c i="5" r="T82"/>
  <c r="R82"/>
  <c i="3" r="P96"/>
  <c i="2" r="T88"/>
  <c i="3" r="P238"/>
  <c r="T238"/>
  <c r="R238"/>
  <c r="R95"/>
  <c i="2" r="T159"/>
  <c r="T87"/>
  <c r="BK159"/>
  <c r="J159"/>
  <c r="J63"/>
  <c i="5" r="BK82"/>
  <c r="J82"/>
  <c r="J59"/>
  <c i="7" r="BK82"/>
  <c r="J82"/>
  <c r="J60"/>
  <c i="9" r="BK86"/>
  <c r="J86"/>
  <c r="J60"/>
  <c i="4" r="BK144"/>
  <c r="J144"/>
  <c r="J64"/>
  <c i="8" r="BK82"/>
  <c r="J82"/>
  <c r="J60"/>
  <c i="3" r="BK96"/>
  <c r="J96"/>
  <c r="J60"/>
  <c r="BK238"/>
  <c r="J238"/>
  <c r="J65"/>
  <c i="4" r="BK88"/>
  <c r="J88"/>
  <c r="J60"/>
  <c i="6" r="J83"/>
  <c r="J60"/>
  <c i="2" r="BK87"/>
  <c r="J87"/>
  <c i="3" r="F33"/>
  <c i="1" r="AZ56"/>
  <c i="4" r="F33"/>
  <c i="1" r="AZ57"/>
  <c i="8" r="J33"/>
  <c i="1" r="AV61"/>
  <c r="AT61"/>
  <c r="BA54"/>
  <c r="W30"/>
  <c i="6" r="J33"/>
  <c i="1" r="AV59"/>
  <c r="AT59"/>
  <c i="7" r="J33"/>
  <c i="1" r="AV60"/>
  <c r="AT60"/>
  <c r="BB54"/>
  <c r="W31"/>
  <c i="2" r="F33"/>
  <c i="1" r="AZ55"/>
  <c i="5" r="F33"/>
  <c i="1" r="AZ58"/>
  <c i="2" r="J30"/>
  <c i="1" r="AG55"/>
  <c i="6" r="F33"/>
  <c i="1" r="AZ59"/>
  <c i="6" r="J30"/>
  <c i="1" r="AG59"/>
  <c i="8" r="F33"/>
  <c i="1" r="AZ61"/>
  <c i="4" r="J33"/>
  <c i="1" r="AV57"/>
  <c r="AT57"/>
  <c i="7" r="F33"/>
  <c i="1" r="AZ60"/>
  <c i="9" r="J33"/>
  <c i="1" r="AV62"/>
  <c r="AT62"/>
  <c r="BC54"/>
  <c r="W32"/>
  <c i="9" r="F33"/>
  <c i="1" r="AZ62"/>
  <c r="BD54"/>
  <c r="W33"/>
  <c i="2" r="J33"/>
  <c i="1" r="AV55"/>
  <c r="AT55"/>
  <c i="5" r="J33"/>
  <c i="1" r="AV58"/>
  <c r="AT58"/>
  <c i="3" r="J33"/>
  <c i="1" r="AV56"/>
  <c r="AT56"/>
  <c i="3" l="1" r="P95"/>
  <c i="1" r="AU56"/>
  <c i="3" r="T95"/>
  <c i="7" r="BK81"/>
  <c r="J81"/>
  <c r="J59"/>
  <c i="9" r="BK85"/>
  <c r="J85"/>
  <c i="8" r="BK81"/>
  <c r="J81"/>
  <c r="J59"/>
  <c i="3" r="BK95"/>
  <c r="J95"/>
  <c r="J59"/>
  <c i="4" r="BK87"/>
  <c r="J87"/>
  <c i="1" r="AN59"/>
  <c i="6" r="J39"/>
  <c i="1" r="AN55"/>
  <c i="2" r="J59"/>
  <c r="J39"/>
  <c i="1" r="AY54"/>
  <c r="AW54"/>
  <c r="AK30"/>
  <c r="AU54"/>
  <c i="5" r="J30"/>
  <c i="1" r="AG58"/>
  <c i="4" r="J30"/>
  <c i="1" r="AG57"/>
  <c r="AX54"/>
  <c i="9" r="J30"/>
  <c i="1" r="AG62"/>
  <c r="AZ54"/>
  <c r="W29"/>
  <c i="4" l="1" r="J39"/>
  <c i="9" r="J39"/>
  <c i="5" r="J39"/>
  <c i="9" r="J59"/>
  <c i="4" r="J59"/>
  <c i="1" r="AN57"/>
  <c r="AN62"/>
  <c r="AN58"/>
  <c i="8" r="J30"/>
  <c i="1" r="AG61"/>
  <c i="3" r="J30"/>
  <c i="1" r="AG56"/>
  <c i="7" r="J30"/>
  <c i="1" r="AG60"/>
  <c r="AV54"/>
  <c r="AK29"/>
  <c i="3" l="1" r="J39"/>
  <c i="8" r="J39"/>
  <c i="7" r="J39"/>
  <c i="1" r="AN60"/>
  <c r="AN61"/>
  <c r="AN56"/>
  <c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<sst xmlns="http://schemas.openxmlformats.org/spreadsheetml/2006/main">
  <si>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</si>
  <si>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</si>
  <si>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</si>
  <si>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</si>
  <si>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</si>
  <si>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{bf990d43-6c72-4806-a945-411dc991f301}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</si>
  <si>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</si>
  <si>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</si>
  <si>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</si>
  <si>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</si>
  <si>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</si>
  <si>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</si>
  <si>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</si>
  <si>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</si>
  <si>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0162025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</si>
  <si>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</si>
  <si>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</si>
  <si>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školní jídelny - výdejny - Gymnázium Polička</t>
  </si>
  <si>
    <t>KSO:</t>
  </si>
  <si>
    <t/>
  </si>
  <si>
    <t>CC-CZ:</t>
  </si>
  <si>
    <t>Místo:</t>
  </si>
  <si>
    <t>Polička</t>
  </si>
  <si>
    <t>Datum:</t>
  </si>
  <si>
    <t>23. 9. 2025</t>
  </si>
  <si>
    <t>Zadavatel:</t>
  </si>
  <si>
    <t>IČ:</t>
  </si>
  <si>
    <t>Gymnázium Polička, nábř.Svobody 306,572 01 Polička</t>
  </si>
  <si>
    <t>DIČ:</t>
  </si>
  <si>
    <t>Účastník:</t>
  </si>
  <si>
    <t>Vyplň údaj</t>
  </si>
  <si>
    <t>Projektant:</t>
  </si>
  <si>
    <t xml:space="preserve">KALVODA &amp; KOSNAR ARCHITEKTI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</si>
  <si>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</si>
  <si>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</si>
  <si>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</si>
  <si>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</si>
  <si>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</si>
  <si>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</si>
  <si>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</si>
  <si>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</si>
  <si>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</si>
  <si>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</si>
  <si>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</si>
  <si>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</si>
  <si>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</si>
  <si>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</si>
  <si>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</si>
  <si>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</si>
  <si>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</si>
  <si>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</si>
  <si>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</si>
  <si>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</si>
  <si>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</si>
  <si>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</si>
  <si>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</si>
  <si>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</si>
  <si>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</si>
  <si>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</si>
  <si>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</si>
  <si>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</si>
  <si>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</si>
  <si>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</si>
  <si>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</si>
  <si>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</si>
  <si>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</si>
  <si>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</si>
  <si>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</si>
  <si>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</si>
  <si>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</si>
  <si>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</si>
  <si>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</si>
  <si>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</si>
  <si>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</si>
  <si>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</si>
  <si>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</si>
  <si>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</si>
  <si>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01.1</t>
  </si>
  <si>
    <t>Bourací práce</t>
  </si>
  <si>
    <t>STA</t>
  </si>
  <si>
    <t>1</t>
  </si>
  <si>
    <t>{12a578e1-4023-4a19-8ec1-c80746e610bf}</t>
  </si>
  <si>
    <t>2</t>
  </si>
  <si>
    <t>SO 01.2</t>
  </si>
  <si>
    <t>Nové konstrukce</t>
  </si>
  <si>
    <t>{351630fb-ba9b-4f46-8b8f-684c066d3b0a}</t>
  </si>
  <si>
    <t>SO 01.3</t>
  </si>
  <si>
    <t>ZTI</t>
  </si>
  <si>
    <t>{2b2d1ef6-270c-473c-9272-0645a6780b1c}</t>
  </si>
  <si>
    <t>SO 01.4</t>
  </si>
  <si>
    <t>ELEKTRO SILNOPROUD</t>
  </si>
  <si>
    <t>{6844ed72-a78f-43c8-bcba-89abcd56dc9b}</t>
  </si>
  <si>
    <t>SO 01.5</t>
  </si>
  <si>
    <t>ELEKTRO SLABOPROUD</t>
  </si>
  <si>
    <t>{a1c846e3-b45b-4e47-8edd-10df04083563}</t>
  </si>
  <si>
    <t>SO 01.6</t>
  </si>
  <si>
    <t>UT</t>
  </si>
  <si>
    <t>{66ce0905-a1b4-48eb-8553-83fa1058d148}</t>
  </si>
  <si>
    <t>SO 01.7</t>
  </si>
  <si>
    <t>GASTRO</t>
  </si>
  <si>
    <t>{b2a15883-8657-491a-9f53-a0c38c48983b}</t>
  </si>
  <si>
    <t>SO 02</t>
  </si>
  <si>
    <t>VRN</t>
  </si>
  <si>
    <t>VON</t>
  </si>
  <si>
    <t>{1e13646d-32a7-4228-a78f-50910f2fa568}</t>
  </si>
  <si>
    <t>KRYCÍ LIST SOUPISU PRACÍ</t>
  </si>
  <si>
    <t>Objekt:</t>
  </si>
  <si>
    <t>SO 01.1 - Bourací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</si>
  <si>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</si>
  <si>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</si>
  <si>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</si>
  <si>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</si>
  <si>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</si>
  <si>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</si>
  <si>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</si>
  <si>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</si>
  <si>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</si>
  <si>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</si>
  <si>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</si>
  <si>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</si>
  <si>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</si>
  <si>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</si>
  <si>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</si>
  <si>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</si>
  <si>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</si>
  <si>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</si>
  <si>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</si>
  <si>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</si>
  <si>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</si>
  <si>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</si>
  <si>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</si>
  <si>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</si>
  <si>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</si>
  <si>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</si>
  <si>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</si>
  <si>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</si>
  <si>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</si>
  <si>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</si>
  <si>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</si>
  <si>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962031013</t>
  </si>
  <si>
    <t>Bourání příček nebo přizdívek z cihel děrovaných tl přes 100 do 150 mm</t>
  </si>
  <si>
    <t>m2</t>
  </si>
  <si>
    <t>CS ÚRS 2025 02</t>
  </si>
  <si>
    <t>4</t>
  </si>
  <si>
    <t>1069109313</t>
  </si>
  <si>
    <t>PP</t>
  </si>
  <si>
    <t>Bourání příček nebo přizdívek z cihel děrovaných, tl. přes 100 do 150 mm</t>
  </si>
  <si>
    <t>Online PSC</t>
  </si>
  <si>
    <t>https://podminky.urs.cz/item/CS_URS_2025_02/962031013</t>
  </si>
  <si>
    <t>VV</t>
  </si>
  <si>
    <t>"104/105"0,7*2,1</t>
  </si>
  <si>
    <t>968062747</t>
  </si>
  <si>
    <t>Vybourání stěn dřevěných plných, zasklených nebo výkladních pl přes 4 m2</t>
  </si>
  <si>
    <t>1795976482</t>
  </si>
  <si>
    <t>Vybourání dřevěných rámů oken s křídly, dveřních zárubní, vrat, stěn, ostění nebo obkladů stěn plných, zasklených nebo výkladních pevných nebo otevíratelných, plochy přes 4 m2</t>
  </si>
  <si>
    <t>https://podminky.urs.cz/item/CS_URS_2025_02/968062747</t>
  </si>
  <si>
    <t>"101/103"2,9*4</t>
  </si>
  <si>
    <t>3</t>
  </si>
  <si>
    <t>968072455</t>
  </si>
  <si>
    <t>Vybourání kovových dveřních zárubní pl do 2 m2</t>
  </si>
  <si>
    <t>2046358687</t>
  </si>
  <si>
    <t>Vybourání kovových rámů oken s křídly, dveřních zárubní, vrat, stěn, ostění nebo obkladů dveřních zárubní, plochy do 2 m2</t>
  </si>
  <si>
    <t>https://podminky.urs.cz/item/CS_URS_2025_02/968072455</t>
  </si>
  <si>
    <t>"102/šatna"0,6*2</t>
  </si>
  <si>
    <t>"102/106"0,9*2</t>
  </si>
  <si>
    <t>"104/103"0,9*2</t>
  </si>
  <si>
    <t>"104/105"0,9*2</t>
  </si>
  <si>
    <t>Součet</t>
  </si>
  <si>
    <t>968072456</t>
  </si>
  <si>
    <t>Vybourání kovových dveřních zárubní pl přes 2 m2</t>
  </si>
  <si>
    <t>190858697</t>
  </si>
  <si>
    <t>Vybourání kovových rámů oken s křídly, dveřních zárubní, vrat, stěn, ostění nebo obkladů dveřních zárubní, plochy přes 2 m2</t>
  </si>
  <si>
    <t>https://podminky.urs.cz/item/CS_URS_2025_02/968072456</t>
  </si>
  <si>
    <t>"103"1,5*2,6+1,5*2,1</t>
  </si>
  <si>
    <t>5</t>
  </si>
  <si>
    <t>971028661</t>
  </si>
  <si>
    <t>Vybourání otvorů ve zdivu smíšeném pl do 4 m2 tl do 600 mm</t>
  </si>
  <si>
    <t>m3</t>
  </si>
  <si>
    <t>-203718070</t>
  </si>
  <si>
    <t>Vybourání otvorů ve zdivu základovém nebo nadzákladovém kamenném, smíšeném smíšeném, plochy do 4 m2, tl. do 600 mm</t>
  </si>
  <si>
    <t>https://podminky.urs.cz/item/CS_URS_2025_02/971028661</t>
  </si>
  <si>
    <t>"102/106"1,5*3,5*0,35</t>
  </si>
  <si>
    <t>"otvor"-0,9*2*0,35</t>
  </si>
  <si>
    <t>"104/105"1*2,6*0,6</t>
  </si>
  <si>
    <t>"106/105"3,15*3,5*0,5</t>
  </si>
  <si>
    <t>6</t>
  </si>
  <si>
    <t>974029666</t>
  </si>
  <si>
    <t>Vysekání rýh ve zdivu kamenném pro vtahování nosníků hl do 150 mm v do 250 mm</t>
  </si>
  <si>
    <t>m</t>
  </si>
  <si>
    <t>CS ÚRS 2025 01</t>
  </si>
  <si>
    <t>-1275680516</t>
  </si>
  <si>
    <t>Vysekání rýh ve zdivu kamenném pro vtahování nosníků, před vybouráním otvoru do hl. 150 mm, při výšce nosníku do 250 mm</t>
  </si>
  <si>
    <t>https://podminky.urs.cz/item/CS_URS_2025_01/974029666</t>
  </si>
  <si>
    <t>"P02"3*4</t>
  </si>
  <si>
    <t>"P03"2*3</t>
  </si>
  <si>
    <t>7</t>
  </si>
  <si>
    <t>974029668</t>
  </si>
  <si>
    <t>Vysekání rýh ve zdivu kamenném pro vtahování nosníků hl do 150 mm v do 350 mm</t>
  </si>
  <si>
    <t>-1503787294</t>
  </si>
  <si>
    <t>Vysekání rýh ve zdivu kamenném pro vtahování nosníků, před vybouráním otvoru do hl. 150 mm, při výšce nosníku do 350 mm</t>
  </si>
  <si>
    <t>https://podminky.urs.cz/item/CS_URS_2025_02/974029668</t>
  </si>
  <si>
    <t>"P01"3,6*3</t>
  </si>
  <si>
    <t>8</t>
  </si>
  <si>
    <t>978035117</t>
  </si>
  <si>
    <t>Odstranění tenkovrstvé omítky tl do 2 mm obroušením v rozsahu přes 50 do 100 %</t>
  </si>
  <si>
    <t>1809510300</t>
  </si>
  <si>
    <t>Odstranění tenkovrstvých omítek nebo štuku tloušťky do 2 mm obroušením, rozsahu přes 50 do 100%</t>
  </si>
  <si>
    <t>https://podminky.urs.cz/item/CS_URS_2025_02/978035117</t>
  </si>
  <si>
    <t>stavájící stav</t>
  </si>
  <si>
    <t>"101"15,8*4,2</t>
  </si>
  <si>
    <t>"otvory"-(1,5*2,6*2+2,9*4+1,5*3,5*2)</t>
  </si>
  <si>
    <t>"102"7*4,2</t>
  </si>
  <si>
    <t>"otvory"-(1,5*3,5*2+0,9*2+0,7*2)</t>
  </si>
  <si>
    <t>"103"15,3*4,2</t>
  </si>
  <si>
    <t>"otvory"-(2,9*4+1,5*2,6+1,5*2,6+0,9*2*2)</t>
  </si>
  <si>
    <t>"104"13,4*2,2</t>
  </si>
  <si>
    <t>"otvory"-(1,5*1,6)</t>
  </si>
  <si>
    <t>"105"35,6*4</t>
  </si>
  <si>
    <t>"otvory"-(1,5*2,6*4+0,8*2+1,5*2)</t>
  </si>
  <si>
    <t>"106"20,6*2</t>
  </si>
  <si>
    <t>"otvory"-(1,5*1,6*2)</t>
  </si>
  <si>
    <t>997</t>
  </si>
  <si>
    <t>Doprava suti a vybouraných hmot</t>
  </si>
  <si>
    <t>997013211</t>
  </si>
  <si>
    <t>Vnitrostaveništní doprava suti a vybouraných hmot pro budovy v do 6 m ručně</t>
  </si>
  <si>
    <t>t</t>
  </si>
  <si>
    <t>-733778006</t>
  </si>
  <si>
    <t>Vnitrostaveništní doprava suti a vybouraných hmot vodorovně do 50 m s naložením ručně pro budovy a haly výšky do 6 m</t>
  </si>
  <si>
    <t>https://podminky.urs.cz/item/CS_URS_2025_02/997013211</t>
  </si>
  <si>
    <t>10</t>
  </si>
  <si>
    <t>997013501</t>
  </si>
  <si>
    <t>Odvoz suti a vybouraných hmot na skládku nebo meziskládku do 1 km se složením</t>
  </si>
  <si>
    <t>-1405815929</t>
  </si>
  <si>
    <t>Odvoz suti a vybouraných hmot na skládku nebo meziskládku se složením, na vzdálenost do 1 km</t>
  </si>
  <si>
    <t>https://podminky.urs.cz/item/CS_URS_2025_02/997013501</t>
  </si>
  <si>
    <t>11</t>
  </si>
  <si>
    <t>997013509</t>
  </si>
  <si>
    <t>Příplatek k odvozu suti a vybouraných hmot na skládku ZKD 1 km přes 1 km</t>
  </si>
  <si>
    <t>393414113</t>
  </si>
  <si>
    <t>Odvoz suti a vybouraných hmot na skládku nebo meziskládku se složením, na vzdálenost Příplatek k ceně za každý další započatý 1 km přes 1 km</t>
  </si>
  <si>
    <t>https://podminky.urs.cz/item/CS_URS_2025_02/997013509</t>
  </si>
  <si>
    <t>"skládka Malinovy Dolce"25,127*17</t>
  </si>
  <si>
    <t>997013631</t>
  </si>
  <si>
    <t>Poplatek za uložení na skládce (skládkovné) stavebního odpadu směsného kód odpadu 17 09 04</t>
  </si>
  <si>
    <t>1409305998</t>
  </si>
  <si>
    <t>Poplatek za uložení stavebního odpadu na skládce (skládkovné) směsného stavebního a demoličního zatříděného do Katalogu odpadů pod kódem 17 09 04</t>
  </si>
  <si>
    <t>https://podminky.urs.cz/item/CS_URS_2025_02/997013631</t>
  </si>
  <si>
    <t>PSV</t>
  </si>
  <si>
    <t>Práce a dodávky PSV</t>
  </si>
  <si>
    <t>763</t>
  </si>
  <si>
    <t>Konstrukce suché výstavby</t>
  </si>
  <si>
    <t>13</t>
  </si>
  <si>
    <t>763111821</t>
  </si>
  <si>
    <t>Demontáž SDK příčky se zdvojenou ocelovou nosnou konstrukcí opláštění dvojité</t>
  </si>
  <si>
    <t>16</t>
  </si>
  <si>
    <t>-1170233604</t>
  </si>
  <si>
    <t>Demontáž příček ze sádrokartonových desek s nosnou konstrukcí z ocelových profilů zdvojených mezibytových nebo instalačních, opláštění dvojité</t>
  </si>
  <si>
    <t>https://podminky.urs.cz/item/CS_URS_2025_02/763111821</t>
  </si>
  <si>
    <t>"103/kabinet"1,5*2,6</t>
  </si>
  <si>
    <t>"otvor"-0,8*2</t>
  </si>
  <si>
    <t>"101/102"1,45*3,45</t>
  </si>
  <si>
    <t>771</t>
  </si>
  <si>
    <t>Podlahy z dlaždic</t>
  </si>
  <si>
    <t>14</t>
  </si>
  <si>
    <t>771121026</t>
  </si>
  <si>
    <t>Odstranění zbytků lepidla z podkladu před pokládkou dlažby broušením</t>
  </si>
  <si>
    <t>-249778393</t>
  </si>
  <si>
    <t>Příprava podkladu před provedením dlažby broušení podlah stávajícího podkladu pro odstranění lepidla (po starých krytinách)</t>
  </si>
  <si>
    <t>https://podminky.urs.cz/item/CS_URS_2025_02/771121026</t>
  </si>
  <si>
    <t>15</t>
  </si>
  <si>
    <t>771473810</t>
  </si>
  <si>
    <t>Demontáž soklíků z dlaždic keramických lepených rovných</t>
  </si>
  <si>
    <t>1907477829</t>
  </si>
  <si>
    <t>https://podminky.urs.cz/item/CS_URS_2025_02/771473810</t>
  </si>
  <si>
    <t>"103"9</t>
  </si>
  <si>
    <t>771573810</t>
  </si>
  <si>
    <t>Demontáž podlah z dlaždic keramických lepených</t>
  </si>
  <si>
    <t>-1911337768</t>
  </si>
  <si>
    <t>https://podminky.urs.cz/item/CS_URS_2025_02/771573810</t>
  </si>
  <si>
    <t>"103,104,106"13,8+10,3+25,27</t>
  </si>
  <si>
    <t>776</t>
  </si>
  <si>
    <t>Podlahy povlakové</t>
  </si>
  <si>
    <t>17</t>
  </si>
  <si>
    <t>776111116</t>
  </si>
  <si>
    <t>Odstranění zbytků lepidla z podkladu povlakových podlah broušením</t>
  </si>
  <si>
    <t>2108081770</t>
  </si>
  <si>
    <t>Příprava podkladu povlakových podlah a stěn broušení podlah stávajícího podkladu pro odstranění lepidla (po starých krytinách)</t>
  </si>
  <si>
    <t>https://podminky.urs.cz/item/CS_URS_2025_02/776111116</t>
  </si>
  <si>
    <t>18</t>
  </si>
  <si>
    <t>776201811</t>
  </si>
  <si>
    <t>Demontáž lepených povlakových podlah bez podložky ručně</t>
  </si>
  <si>
    <t>-462829340</t>
  </si>
  <si>
    <t>Demontáž povlakových podlahovin lepených ručně bez podložky</t>
  </si>
  <si>
    <t>https://podminky.urs.cz/item/CS_URS_2025_02/776201811</t>
  </si>
  <si>
    <t>"105"67,66</t>
  </si>
  <si>
    <t>19</t>
  </si>
  <si>
    <t>776410811</t>
  </si>
  <si>
    <t>Odstranění soklíků a lišt pryžových nebo plastových</t>
  </si>
  <si>
    <t>827218326</t>
  </si>
  <si>
    <t>Demontáž soklíků nebo lišt pryžových nebo plastových</t>
  </si>
  <si>
    <t>https://podminky.urs.cz/item/CS_URS_2025_02/776410811</t>
  </si>
  <si>
    <t>"105"32</t>
  </si>
  <si>
    <t>781</t>
  </si>
  <si>
    <t>Dokončovací práce - obklady</t>
  </si>
  <si>
    <t>20</t>
  </si>
  <si>
    <t>781473810</t>
  </si>
  <si>
    <t>Demontáž obkladů z obkladaček keramických lepených</t>
  </si>
  <si>
    <t>-1391486066</t>
  </si>
  <si>
    <t>Demontáž obkladů z dlaždic keramických lepených</t>
  </si>
  <si>
    <t>https://podminky.urs.cz/item/CS_URS_2025_02/781473810</t>
  </si>
  <si>
    <t>"104"13,4*2</t>
  </si>
  <si>
    <t>"otvory"-(0,8*2*2+1,5*1)</t>
  </si>
  <si>
    <t>"otvory"-(0,8*2+1,5*1*2)</t>
  </si>
  <si>
    <t>SO 01.2 -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</si>
  <si>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</si>
  <si>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</si>
  <si>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</si>
  <si>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714 - Akustická a protiotřesová opatření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</si>
  <si>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</si>
  <si>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</si>
  <si>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</si>
  <si>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</si>
  <si>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</si>
  <si>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Svislé a kompletní konstrukce</t>
  </si>
  <si>
    <t>311272311</t>
  </si>
  <si>
    <t>Zdivo z pórobetonových tvárnic hladkých do P2 do 450 kg/m3 na tenkovrstvou maltu tl 375 mm</t>
  </si>
  <si>
    <t>-2030872273</t>
  </si>
  <si>
    <t>Zdivo z pórobetonových tvárnic na tenké maltové lože, tl. zdiva 375 mm pevnost tvárnic do P2, objemová hmotnost do 450 kg/m3 hladkých</t>
  </si>
  <si>
    <t>https://podminky.urs.cz/item/CS_URS_2025_02/311272311</t>
  </si>
  <si>
    <t>"pult 105"5,2*0,9</t>
  </si>
  <si>
    <t>317941125</t>
  </si>
  <si>
    <t>Osazování ocelových válcovaných nosníků na zdivu I, IE, U, UE nebo L výšky přes 220 mm</t>
  </si>
  <si>
    <t>-1418785910</t>
  </si>
  <si>
    <t>Osazování ocelových válcovaných nosníků na zdivu I nebo IE nebo U nebo UE nebo L, výšky přes 220 mm</t>
  </si>
  <si>
    <t>https://podminky.urs.cz/item/CS_URS_2025_02/317941125</t>
  </si>
  <si>
    <t>"P01 I300"3,6*4*0,0542</t>
  </si>
  <si>
    <t>"P02 I240"3*4*0,0362</t>
  </si>
  <si>
    <t>"P03 I220"2*3*0,0311</t>
  </si>
  <si>
    <t>M</t>
  </si>
  <si>
    <t>13010726</t>
  </si>
  <si>
    <t>ocel profilová jakost S235JR (11 375) průřez I (IPN) 240</t>
  </si>
  <si>
    <t>2140800051</t>
  </si>
  <si>
    <t>13010724</t>
  </si>
  <si>
    <t>ocel profilová jakost S235JR (11 375) průřez I (IPN) 220</t>
  </si>
  <si>
    <t>336732926</t>
  </si>
  <si>
    <t>13010732</t>
  </si>
  <si>
    <t>ocel profilová jakost S235JR (11 375) průřez I (IPN) 300</t>
  </si>
  <si>
    <t>1734027502</t>
  </si>
  <si>
    <t>342272245</t>
  </si>
  <si>
    <t>Příčka z pórobetonových hladkých tvárnic na tenkovrstvou maltu tl 150 mm</t>
  </si>
  <si>
    <t>-1153810446</t>
  </si>
  <si>
    <t>Příčky z pórobetonových tvárnic hladkých na tenké maltové lože objemová hmotnost do 500 kg/m3, tloušťka příčky 150 mm</t>
  </si>
  <si>
    <t>https://podminky.urs.cz/item/CS_URS_2025_02/342272245</t>
  </si>
  <si>
    <t>"otvor 103/kabinet biologie"1,5*2,6</t>
  </si>
  <si>
    <t>"otvor 102/105"0,95*2,1</t>
  </si>
  <si>
    <t>"otvor 103/105"0,3*2,6</t>
  </si>
  <si>
    <t>"příčka 105"(1,5+0,6)*2,1+2,7*4,2</t>
  </si>
  <si>
    <t>"příčka 101/103"1,88*2,2</t>
  </si>
  <si>
    <t>"otvor"-1,6*1,2</t>
  </si>
  <si>
    <t>342291112</t>
  </si>
  <si>
    <t>Ukotvení příček montážní polyuretanovou pěnou tl příčky přes 100 mm</t>
  </si>
  <si>
    <t>-295913777</t>
  </si>
  <si>
    <t>Ukotvení příček polyuretanovou pěnou, tl. příčky přes 100 mm</t>
  </si>
  <si>
    <t>https://podminky.urs.cz/item/CS_URS_2025_02/342291112</t>
  </si>
  <si>
    <t>"příčka strop 105"2,7</t>
  </si>
  <si>
    <t>342291121</t>
  </si>
  <si>
    <t>Ukotvení příček k cihelným konstrukcím plochými kotvami</t>
  </si>
  <si>
    <t>-68984690</t>
  </si>
  <si>
    <t>Ukotvení příček plochými kotvami, do konstrukce cihelné</t>
  </si>
  <si>
    <t>https://podminky.urs.cz/item/CS_URS_2025_02/342291121</t>
  </si>
  <si>
    <t>"otvor 102/105"2*2,1</t>
  </si>
  <si>
    <t>"otvor 103/105"2,6</t>
  </si>
  <si>
    <t>"otvor 103/kabinet"2*2,6</t>
  </si>
  <si>
    <t>"příčka 105"2,1</t>
  </si>
  <si>
    <t>346244382</t>
  </si>
  <si>
    <t>Plentování jednostranné v přes 200 do 300 mm válcovaných nosníků cihlami</t>
  </si>
  <si>
    <t>1761387731</t>
  </si>
  <si>
    <t>Plentování ocelových válcovaných nosníků jednostranné cihlami na maltu, výška stojiny přes 200 do 300 mm</t>
  </si>
  <si>
    <t>https://podminky.urs.cz/item/CS_URS_2025_02/346244382</t>
  </si>
  <si>
    <t>"P01"3,6*0,3*2</t>
  </si>
  <si>
    <t>"P02"3*0,24*2</t>
  </si>
  <si>
    <t>"P03"2*0,22*2</t>
  </si>
  <si>
    <t>346481111</t>
  </si>
  <si>
    <t>Zaplentování rýh, potrubí, výklenků nebo nik ve stěnách rabicovým pletivem</t>
  </si>
  <si>
    <t>1816037447</t>
  </si>
  <si>
    <t>Zaplentování rýh, potrubí, válcovaných nosníků, výklenků nebo nik jakéhokoliv tvaru, na maltu ve stěnách nebo před stěnami rabicovým pletivem</t>
  </si>
  <si>
    <t>https://podminky.urs.cz/item/CS_URS_2025_02/346481111</t>
  </si>
  <si>
    <t>"P01"3,1*1,4</t>
  </si>
  <si>
    <t>"P02"2,5*1,4</t>
  </si>
  <si>
    <t>"P03"1,45*1</t>
  </si>
  <si>
    <t>Úpravy povrchů, podlahy a osazování výplní</t>
  </si>
  <si>
    <t>612131121</t>
  </si>
  <si>
    <t>Penetrační disperzní nátěr vnitřních stěn nanášený ručně</t>
  </si>
  <si>
    <t>-1511916444</t>
  </si>
  <si>
    <t>Podkladní a spojovací vrstva vnitřních omítaných ploch penetrace disperzní nanášená ručně stěn</t>
  </si>
  <si>
    <t>https://podminky.urs.cz/item/CS_URS_2025_02/612131121</t>
  </si>
  <si>
    <t>nový stav</t>
  </si>
  <si>
    <t>"otvory"-(0,9*2,1+2,9*1,9+1*2,6+0,9*2*2)</t>
  </si>
  <si>
    <t>"104"13,4*4,2</t>
  </si>
  <si>
    <t>"otvory"-(1,5*1,6+0,9*2+1*2,1)</t>
  </si>
  <si>
    <t>"105,107 pult"5,2*0,9*2+1,1*4+0,5*2,1</t>
  </si>
  <si>
    <t>"105,107"35,6*4</t>
  </si>
  <si>
    <t>"otvory"-(1,5*2,6*4+3,1*3,45+1*2,6+1*2,1)</t>
  </si>
  <si>
    <t>"106"20,6*4,2</t>
  </si>
  <si>
    <t>"otvory"-(1,5*1,6*2+3,1*3,45+1,45*3,45)</t>
  </si>
  <si>
    <t>612135101</t>
  </si>
  <si>
    <t>Hrubá výplň rýh ve stěnách maltou jakékoli šířky rýhy</t>
  </si>
  <si>
    <t>-296031907</t>
  </si>
  <si>
    <t>Hrubá výplň rýh maltou jakékoli šířky rýhy ve stěnách</t>
  </si>
  <si>
    <t>https://podminky.urs.cz/item/CS_URS_2025_02/612135101</t>
  </si>
  <si>
    <t>"instalace odhad"30</t>
  </si>
  <si>
    <t>612142001</t>
  </si>
  <si>
    <t>Pletivo sklovláknité vnitřních stěn vtlačené do tmelu</t>
  </si>
  <si>
    <t>-1853726256</t>
  </si>
  <si>
    <t>Pletivo vnitřních ploch v ploše nebo pruzích, na plném podkladu sklovláknité vtlačené do tmelu včetně tmelu stěn</t>
  </si>
  <si>
    <t>https://podminky.urs.cz/item/CS_URS_2025_02/612142001</t>
  </si>
  <si>
    <t>nové vyzdívky</t>
  </si>
  <si>
    <t>"400 pult 105"5,2*0,9*2</t>
  </si>
  <si>
    <t>"příčka 150"</t>
  </si>
  <si>
    <t>"otvor 103/kabinet biologie"1,8*2,9*2</t>
  </si>
  <si>
    <t>"otvor 102/105"1,25*2,25*2</t>
  </si>
  <si>
    <t>"otvor 103/105"0,75*2,75</t>
  </si>
  <si>
    <t>"příčka 105"((1,8+0,6)*2,25+2,7*4,2)*2</t>
  </si>
  <si>
    <t>"příčka 101/103"1,88*2,2*2</t>
  </si>
  <si>
    <t>612311131</t>
  </si>
  <si>
    <t>Vápenný štuk vnitřních stěn tloušťky do 3 mm</t>
  </si>
  <si>
    <t>58943715</t>
  </si>
  <si>
    <t>Vápenný štuk vnitřních ploch tloušťky do 3 mm svislých konstrukcí stěn</t>
  </si>
  <si>
    <t>https://podminky.urs.cz/item/CS_URS_2025_02/612311131</t>
  </si>
  <si>
    <t>"nový štuk"292,877</t>
  </si>
  <si>
    <t>"pod keram. obklad"-77,016</t>
  </si>
  <si>
    <t>612315302</t>
  </si>
  <si>
    <t>Vápenná štuková omítka ostění nebo nadpraží</t>
  </si>
  <si>
    <t>-278396589</t>
  </si>
  <si>
    <t>Vápenná omítka ostění nebo nadpraží štuková dvouvrstvá</t>
  </si>
  <si>
    <t>https://podminky.urs.cz/item/CS_URS_2025_02/612315302</t>
  </si>
  <si>
    <t>"otvor 103/104"(0,9+2*2)*0,15</t>
  </si>
  <si>
    <t>"otvor 103/101"(2,9+2*1,9)*0,65</t>
  </si>
  <si>
    <t>"otvor 107/106"(3,1+3,45*2)*0,5</t>
  </si>
  <si>
    <t>"otvor 102/106"(1,45+3,45*2)*0,35</t>
  </si>
  <si>
    <t>"otvor 102/101"(1,45+3,45*2)*0,5</t>
  </si>
  <si>
    <t>612325412</t>
  </si>
  <si>
    <t>Oprava vnitřní vápenocementové hladké omítky tl do 20 mm stěn v rozsahu plochy přes 10 do 30 %</t>
  </si>
  <si>
    <t>1830353168</t>
  </si>
  <si>
    <t>Oprava vápenocementové omítky vnitřních ploch hladké, tl. do 20 mm stěn, v rozsahu opravované plochy přes 10 do 30%</t>
  </si>
  <si>
    <t>https://podminky.urs.cz/item/CS_URS_2025_02/612325412</t>
  </si>
  <si>
    <t>619991011</t>
  </si>
  <si>
    <t>Obalení samostatných konstrukcí a prvků PE fólií</t>
  </si>
  <si>
    <t>1441506613</t>
  </si>
  <si>
    <t>Zakrytí vnitřních ploch před znečištěním PE fólií včetně pozdějšího odkrytí samostatných konstrukcí a prvků</t>
  </si>
  <si>
    <t>https://podminky.urs.cz/item/CS_URS_2025_02/619991011</t>
  </si>
  <si>
    <t>1,5*2,6*7+0,9*2,1+2,9*1,9*2+0,7*2</t>
  </si>
  <si>
    <t>631312141</t>
  </si>
  <si>
    <t>Doplnění rýh v dosavadních mazaninách betonem prostým</t>
  </si>
  <si>
    <t>-562214931</t>
  </si>
  <si>
    <t>Doplnění dosavadních mazanin prostým betonem s dodáním hmot, bez potěru, plochy jednotlivě rýh v dosavadních mazaninách</t>
  </si>
  <si>
    <t>https://podminky.urs.cz/item/CS_URS_2025_02/631312141</t>
  </si>
  <si>
    <t>"instalace odhad"3</t>
  </si>
  <si>
    <t>642944121</t>
  </si>
  <si>
    <t>Osazování ocelových zárubní dodatečné pl do 2,5 m2</t>
  </si>
  <si>
    <t>kus</t>
  </si>
  <si>
    <t>-660699748</t>
  </si>
  <si>
    <t>Osazení ocelových dveřních zárubní lisovaných nebo z úhelníků dodatečně s vybetonováním prahu, plochy do 2,5 m2</t>
  </si>
  <si>
    <t>https://podminky.urs.cz/item/CS_URS_2025_02/642944121</t>
  </si>
  <si>
    <t>"D02"1</t>
  </si>
  <si>
    <t>55331435</t>
  </si>
  <si>
    <t>zárubeň jednokřídlá ocelová pro dodatečnou montáž tl stěny 110-150mm rozměru 600/1970, 2100mm</t>
  </si>
  <si>
    <t>1548837535</t>
  </si>
  <si>
    <t>949101112</t>
  </si>
  <si>
    <t>Lešení pomocné pro objekty pozemních staveb s lešeňovou podlahou v přes 1,9 do 3,5 m zatížení do 150 kg/m2</t>
  </si>
  <si>
    <t>303166077</t>
  </si>
  <si>
    <t>Lešení pomocné pracovní pro objekty pozemních staveb pro zatížení do 150 kg/m2, o výšce lešeňové podlahy přes 1,9 do 3,5 m</t>
  </si>
  <si>
    <t>https://podminky.urs.cz/item/CS_URS_2025_02/949101112</t>
  </si>
  <si>
    <t>"103,104,105,106,107"13,8+10,3+12,3+25,27+56,4</t>
  </si>
  <si>
    <t>22</t>
  </si>
  <si>
    <t>952901111</t>
  </si>
  <si>
    <t>Vyčištění budov bytové a občanské výstavby při výšce podlaží do 4 m</t>
  </si>
  <si>
    <t>2073920566</t>
  </si>
  <si>
    <t>Vyčištění budov nebo objektů před předáním do užívání budov bytové nebo občanské výstavby, světlé výšky podlaží do 4 m</t>
  </si>
  <si>
    <t>https://podminky.urs.cz/item/CS_URS_2025_02/952901111</t>
  </si>
  <si>
    <t>"101-107"14,85+3,06+13,8+10,3+12,3+25,27+56,4</t>
  </si>
  <si>
    <t>998</t>
  </si>
  <si>
    <t>Přesun hmot</t>
  </si>
  <si>
    <t>23</t>
  </si>
  <si>
    <t>998011001</t>
  </si>
  <si>
    <t>Přesun hmot pro budovy zděné v do 6 m</t>
  </si>
  <si>
    <t>554746456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</si>
  <si>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</si>
  <si>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https://podminky.urs.cz/item/CS_URS_2025_02/998011001</t>
  </si>
  <si>
    <t>714</t>
  </si>
  <si>
    <t>Akustická a protiotřesová opatření</t>
  </si>
  <si>
    <t>24</t>
  </si>
  <si>
    <t>71411231.R</t>
  </si>
  <si>
    <t>Montáž akustických obkladů stropů z desek z dřevní vlny a cementu tl. 50 mm, ukotvených na rošt kovový dvouvrstvý</t>
  </si>
  <si>
    <t>-2057227743</t>
  </si>
  <si>
    <t>"106,107"25,27+56,4</t>
  </si>
  <si>
    <t>25</t>
  </si>
  <si>
    <t>71401</t>
  </si>
  <si>
    <t>nehořlavé akustické desky z dřevní vlny a cementu tl. 50 mm, akustický útlum aw 0,9</t>
  </si>
  <si>
    <t>32</t>
  </si>
  <si>
    <t>758432883</t>
  </si>
  <si>
    <t>26</t>
  </si>
  <si>
    <t>71412200.R</t>
  </si>
  <si>
    <t>Montáž akustických plstěných panelů volně zavěšených pr. 800-1200 mm</t>
  </si>
  <si>
    <t>-1479916857</t>
  </si>
  <si>
    <t>"106,107"30*2</t>
  </si>
  <si>
    <t>27</t>
  </si>
  <si>
    <t>264</t>
  </si>
  <si>
    <t>panel akustický pe vlákna, hrana zatřená rovná, hustota 200 kg/m3, zvuková izolace 40 dB, volně zavěšený kruh průměru 800mm barva tl 12mm</t>
  </si>
  <si>
    <t>-1297484760</t>
  </si>
  <si>
    <t>28</t>
  </si>
  <si>
    <t>265</t>
  </si>
  <si>
    <t>panel akustický pe vlákna, hrana zatřená rovná, hustota 200 kg/m3, zvuková izolace 40 dB, volně zavěšený kruh průměru 1200mm barva tl 12mm</t>
  </si>
  <si>
    <t>-2005243828</t>
  </si>
  <si>
    <t>29</t>
  </si>
  <si>
    <t>998714201</t>
  </si>
  <si>
    <t>Přesun hmot procentní pro akustická a protiotřesová opatření v objektech v do 6 m</t>
  </si>
  <si>
    <t>%</t>
  </si>
  <si>
    <t>-1179021324</t>
  </si>
  <si>
    <t>Přesun hmot pro akustická a protiotřesová opatření stanovený procentní sazbou (%) z ceny vodorovná dopravní vzdálenost do 50 m základní v objektech výšky do 6 m</t>
  </si>
  <si>
    <t>https://podminky.urs.cz/item/CS_URS_2025_02/998714201</t>
  </si>
  <si>
    <t>30</t>
  </si>
  <si>
    <t>76311134.R6</t>
  </si>
  <si>
    <t>SDK příčka tl 150 mm profil CW+UW 100 desky 1xDH2 12,5 s izolací EI 45 Rw do 51 dB</t>
  </si>
  <si>
    <t>2005996323</t>
  </si>
  <si>
    <t>Příčka ze sádrokartonových desek s nosnou konstrukcí z jednoduchých ocelových profilů UW, CW jednoduše opláštěná deskou impregnovanou DH2 tl. 12,5 mm s izolací, EI 45, příčka tl. 150 mm, profil 100, Rw do 51 dB</t>
  </si>
  <si>
    <t>"105"5,05*2,1</t>
  </si>
  <si>
    <t>31</t>
  </si>
  <si>
    <t>763111717</t>
  </si>
  <si>
    <t>SDK příčka základní penetrační nátěr (oboustranně)</t>
  </si>
  <si>
    <t>-1882072492</t>
  </si>
  <si>
    <t>Příčka ze sádrokartonových desek ostatní konstrukce a práce na příčkách ze sádrokartonových desek základní penetrační nátěr (oboustranný)</t>
  </si>
  <si>
    <t>https://podminky.urs.cz/item/CS_URS_2025_02/763111717</t>
  </si>
  <si>
    <t>763131451</t>
  </si>
  <si>
    <t>SDK podhled deska 1xH2 12,5 bez izolace dvouvrstvá spodní kce profil CD+UD</t>
  </si>
  <si>
    <t>-247993794</t>
  </si>
  <si>
    <t>Podhled ze sádrokartonových desek dvouvrstvá zavěšená spodní konstrukce z ocelových profilů CD, UD jednoduše opláštěná deskou impregnovanou H2, tl. 12,5 mm, bez izolace</t>
  </si>
  <si>
    <t>https://podminky.urs.cz/item/CS_URS_2025_02/763131451</t>
  </si>
  <si>
    <t>"103,104,105"13,8+10,3+12,3</t>
  </si>
  <si>
    <t>33</t>
  </si>
  <si>
    <t>763131714</t>
  </si>
  <si>
    <t>SDK podhled základní penetrační nátěr</t>
  </si>
  <si>
    <t>-1158781246</t>
  </si>
  <si>
    <t>Podhled ze sádrokartonových desek ostatní práce a konstrukce na podhledech ze sádrokartonových desek základní penetrační nátěr</t>
  </si>
  <si>
    <t>https://podminky.urs.cz/item/CS_URS_2025_02/763131714</t>
  </si>
  <si>
    <t>34</t>
  </si>
  <si>
    <t>998763401</t>
  </si>
  <si>
    <t>Přesun hmot procentní pro konstrukce montované z desek v objektech v do 6 m</t>
  </si>
  <si>
    <t>1790505546</t>
  </si>
  <si>
    <t>Přesun hmot pro konstrukce montované z desek sádrokartonových, sádrovláknitých, cementovláknitých nebo cementových stanovený procentní sazbou (%) z ceny vodorovná dopravní vzdálenost do 50 m základní v objektech výšky do 6 m</t>
  </si>
  <si>
    <t>https://podminky.urs.cz/item/CS_URS_2025_02/998763401</t>
  </si>
  <si>
    <t>766</t>
  </si>
  <si>
    <t>Konstrukce truhlářské</t>
  </si>
  <si>
    <t>35</t>
  </si>
  <si>
    <t>76651</t>
  </si>
  <si>
    <t>Dodávka a montáž stůl s kovovou podnoží barový 2500x900x960mm, deska lamino dekor dřevo tl. 36mm</t>
  </si>
  <si>
    <t>ks</t>
  </si>
  <si>
    <t>-2107211925</t>
  </si>
  <si>
    <t>36</t>
  </si>
  <si>
    <t>76654</t>
  </si>
  <si>
    <t>Dodávka a montáž stůl s kovovou podnoží jídelní 2000x900x770mm, deska lamino dekor dřevo tl. 36mm</t>
  </si>
  <si>
    <t>1619648431</t>
  </si>
  <si>
    <t>37</t>
  </si>
  <si>
    <t>76655</t>
  </si>
  <si>
    <t>Dodávka a montáž stůl s kovovou podnoží jídelní 2500x900x770mm, deska lamino dekor dřevo tl. 36mm</t>
  </si>
  <si>
    <t>-2004366718</t>
  </si>
  <si>
    <t>38</t>
  </si>
  <si>
    <t>76653</t>
  </si>
  <si>
    <t>Dodávka a montáž stůl kulatý jídelní masiv dřevo nohy, v. 760mm, pr. 1400mm, deska MDF dýha dřevo</t>
  </si>
  <si>
    <t>-1072407541</t>
  </si>
  <si>
    <t>39</t>
  </si>
  <si>
    <t>76656</t>
  </si>
  <si>
    <t>Dodávka a montáž židle dřevo dub/buk typ IRONICA, hladké sedadlo, opěradlo šxhxv 440x470x845mm</t>
  </si>
  <si>
    <t>735634674</t>
  </si>
  <si>
    <t>40</t>
  </si>
  <si>
    <t>76652</t>
  </si>
  <si>
    <t>Dodávka a montáž židle barová, plast. hladké sedadlo, opěradlo v 675mm, nohy kov nátěr</t>
  </si>
  <si>
    <t>1290514611</t>
  </si>
  <si>
    <t>41</t>
  </si>
  <si>
    <t>76657</t>
  </si>
  <si>
    <t>Dodávka a montáž dřevěná lavice lamino HPL, bez čalounění, 600x875x2230mm</t>
  </si>
  <si>
    <t>-666872066</t>
  </si>
  <si>
    <t>42</t>
  </si>
  <si>
    <t>76658</t>
  </si>
  <si>
    <t>Dodávka a montáž dřevěné vestavěné skříně lamino HPL, 5500x600x850mm</t>
  </si>
  <si>
    <t>181628435</t>
  </si>
  <si>
    <t>43</t>
  </si>
  <si>
    <t>76650</t>
  </si>
  <si>
    <t>Dodávka a montáž hodiny nástěnné pr. 780mm</t>
  </si>
  <si>
    <t>-2083912330</t>
  </si>
  <si>
    <t>44</t>
  </si>
  <si>
    <t>766660001</t>
  </si>
  <si>
    <t>Montáž dveřních křídel otvíravých jednokřídlových š do 0,8 m do ocelové zárubně</t>
  </si>
  <si>
    <t>42739960</t>
  </si>
  <si>
    <t>Montáž dveřních křídel dřevěných nebo plastových otevíravých do ocelové zárubně povrchově upravených jednokřídlových, šířky do 800 mm</t>
  </si>
  <si>
    <t>https://podminky.urs.cz/item/CS_URS_2025_02/766660001</t>
  </si>
  <si>
    <t>45</t>
  </si>
  <si>
    <t>D02</t>
  </si>
  <si>
    <t>dveře jednokřídlé dřevotřískové povrch laminátový plné 600x1970-2100mm, vč. kování</t>
  </si>
  <si>
    <t>1678697770</t>
  </si>
  <si>
    <t>46</t>
  </si>
  <si>
    <t>998766201</t>
  </si>
  <si>
    <t>Přesun hmot procentní pro kce truhlářské v objektech v do 6 m</t>
  </si>
  <si>
    <t>-1381792541</t>
  </si>
  <si>
    <t>Přesun hmot pro konstrukce truhlářské stanovený procentní sazbou (%) z ceny vodorovná dopravní vzdálenost do 50 m základní v objektech výšky do 6 m</t>
  </si>
  <si>
    <t>https://podminky.urs.cz/item/CS_URS_2025_02/998766201</t>
  </si>
  <si>
    <t>767</t>
  </si>
  <si>
    <t>Konstrukce zámečnické</t>
  </si>
  <si>
    <t>47</t>
  </si>
  <si>
    <t>767620355</t>
  </si>
  <si>
    <t>Montáž oken kovových s izolačními trojskly otevíravých do zdiva plochy přes 6 m2</t>
  </si>
  <si>
    <t>1886401451</t>
  </si>
  <si>
    <t>Montáž oken s izolačními skly z hliníkových nebo ocelových profilů na polyuretanovou pěnu s trojskly otevíravých do zdiva, plochy přes 6 m2</t>
  </si>
  <si>
    <t>https://podminky.urs.cz/item/CS_URS_2025_02/767620355</t>
  </si>
  <si>
    <t>"D01"0,9*2,1+2,9*1,9</t>
  </si>
  <si>
    <t>48</t>
  </si>
  <si>
    <t>D01</t>
  </si>
  <si>
    <t>sestava hliník dveře 900/2100mm otevíravé jednokřídlé, klika/madlo, nadsvětlík 2900/1900mm fix, Al trojsklo, parapet plný panel</t>
  </si>
  <si>
    <t>1368652085</t>
  </si>
  <si>
    <t>49</t>
  </si>
  <si>
    <t>767995101</t>
  </si>
  <si>
    <t>Montáž atypických zámečnických konstrukcí hmotnosti do 1 kg</t>
  </si>
  <si>
    <t>kg</t>
  </si>
  <si>
    <t>1457139600</t>
  </si>
  <si>
    <t>Montáž ostatních atypických zámečnických konstrukcí hmotnosti do 1 kg</t>
  </si>
  <si>
    <t>https://podminky.urs.cz/item/CS_URS_2025_02/767995101</t>
  </si>
  <si>
    <t>"sloupky pod roletu výdej"1,2*4*2,5</t>
  </si>
  <si>
    <t>50</t>
  </si>
  <si>
    <t>15028</t>
  </si>
  <si>
    <t xml:space="preserve">sloupek vč. roznášecích patek, trubka nerezová leštěná 50x2,0mm </t>
  </si>
  <si>
    <t>1276548478</t>
  </si>
  <si>
    <t>"sloupky pod roletu výdej"1,2*4</t>
  </si>
  <si>
    <t>51</t>
  </si>
  <si>
    <t>998767201</t>
  </si>
  <si>
    <t>Přesun hmot procentní pro zámečnické konstrukce v objektech v do 6 m</t>
  </si>
  <si>
    <t>862287674</t>
  </si>
  <si>
    <t>Přesun hmot pro zámečnické konstrukce stanovený procentní sazbou (%) z ceny vodorovná dopravní vzdálenost do 50 m základní v objektech výšky do 6 m</t>
  </si>
  <si>
    <t>https://podminky.urs.cz/item/CS_URS_2025_02/998767201</t>
  </si>
  <si>
    <t>52</t>
  </si>
  <si>
    <t>771111011</t>
  </si>
  <si>
    <t>Vysátí podkladu před pokládkou dlažby</t>
  </si>
  <si>
    <t>768457914</t>
  </si>
  <si>
    <t>Příprava podkladu před provedením dlažby vysátí podlah</t>
  </si>
  <si>
    <t>https://podminky.urs.cz/item/CS_URS_2025_02/771111011</t>
  </si>
  <si>
    <t>53</t>
  </si>
  <si>
    <t>771121011</t>
  </si>
  <si>
    <t>Nátěr penetrační na podlahu</t>
  </si>
  <si>
    <t>185484893</t>
  </si>
  <si>
    <t>Příprava podkladu před provedením dlažby nátěr penetrační na podlahu</t>
  </si>
  <si>
    <t>https://podminky.urs.cz/item/CS_URS_2025_02/771121011</t>
  </si>
  <si>
    <t>54</t>
  </si>
  <si>
    <t>771151011</t>
  </si>
  <si>
    <t>Samonivelační stěrka podlah pevnosti 20 MPa tl 3 mm</t>
  </si>
  <si>
    <t>-687807059</t>
  </si>
  <si>
    <t>Příprava podkladu před provedením dlažby samonivelační stěrka min. pevnosti 20 MPa, tloušťky do 3 mm</t>
  </si>
  <si>
    <t>https://podminky.urs.cz/item/CS_URS_2025_02/771151011</t>
  </si>
  <si>
    <t>55</t>
  </si>
  <si>
    <t>771474112</t>
  </si>
  <si>
    <t>Montáž soklů z dlaždic keramických rovných lepených cementovým flexibilním lepidlem v přes 65 do 90 mm</t>
  </si>
  <si>
    <t>310178133</t>
  </si>
  <si>
    <t>Montáž soklů z dlaždic keramických lepených cementovým flexibilním lepidlem rovných, výšky přes 65 do 90 mm</t>
  </si>
  <si>
    <t>https://podminky.urs.cz/item/CS_URS_2025_02/771474112</t>
  </si>
  <si>
    <t>"103"(1+0,6+0,63+1,1+2,05)</t>
  </si>
  <si>
    <t>"104"(0,6+2,3+0,6+1,6+3,15)</t>
  </si>
  <si>
    <t>"105"1,85</t>
  </si>
  <si>
    <t>56</t>
  </si>
  <si>
    <t>59761184</t>
  </si>
  <si>
    <t>sokl keramický mrazuvzdorný povrch hladký/matný tl do 10mm výšky přes 65 do 90mm</t>
  </si>
  <si>
    <t>195101179</t>
  </si>
  <si>
    <t>15,48*1,1 'Přepočtené koeficientem množství</t>
  </si>
  <si>
    <t>57</t>
  </si>
  <si>
    <t>771574433</t>
  </si>
  <si>
    <t>Montáž podlah keramických reliéfních nebo z dekorů lepených cementovým flexibilním lepidlem přes 2 do 4 ks/m2</t>
  </si>
  <si>
    <t>333431478</t>
  </si>
  <si>
    <t>Montáž podlah z dlaždic keramických lepených cementovým flexibilním lepidlem reliéfních nebo z dekorů, tloušťky do 10 mm přes 2 do 4 ks/m2</t>
  </si>
  <si>
    <t>https://podminky.urs.cz/item/CS_URS_2025_02/771574433</t>
  </si>
  <si>
    <t>58</t>
  </si>
  <si>
    <t>59761103</t>
  </si>
  <si>
    <t>dlažba keramická slinutá mrazuvzdorná R10/A povrch reliéfní/matný tl do 10mm přes 2 do 4ks/m2</t>
  </si>
  <si>
    <t>-697865906</t>
  </si>
  <si>
    <t>36,4*1,15 'Přepočtené koeficientem množství</t>
  </si>
  <si>
    <t>59</t>
  </si>
  <si>
    <t>771591123</t>
  </si>
  <si>
    <t>Podlahy separační provazec do pružných spar průměru 8 mm</t>
  </si>
  <si>
    <t>505736518</t>
  </si>
  <si>
    <t>Podlahy - dokončovací práce separační provazec do pružných spar, průměru 8 mm</t>
  </si>
  <si>
    <t>https://podminky.urs.cz/item/CS_URS_2025_02/771591123</t>
  </si>
  <si>
    <t>"103"13,5</t>
  </si>
  <si>
    <t>"104"13</t>
  </si>
  <si>
    <t>"105"15,5</t>
  </si>
  <si>
    <t>60</t>
  </si>
  <si>
    <t>771592011</t>
  </si>
  <si>
    <t>Čištění vnitřních ploch podlah nebo schodišť po položení dlažby chemickými prostředky</t>
  </si>
  <si>
    <t>-1090112172</t>
  </si>
  <si>
    <t>Čištění vnitřních ploch po položení dlažby podlah nebo schodišť chemickými prostředky</t>
  </si>
  <si>
    <t>https://podminky.urs.cz/item/CS_URS_2025_02/771592011</t>
  </si>
  <si>
    <t>61</t>
  </si>
  <si>
    <t>998771201</t>
  </si>
  <si>
    <t>Přesun hmot procentní pro podlahy z dlaždic v objektech v do 6 m</t>
  </si>
  <si>
    <t>2098370093</t>
  </si>
  <si>
    <t>Přesun hmot pro podlahy z dlaždic stanovený procentní sazbou (%) z ceny vodorovná dopravní vzdálenost do 50 m základní v objektech výšky do 6 m</t>
  </si>
  <si>
    <t>https://podminky.urs.cz/item/CS_URS_2025_02/998771201</t>
  </si>
  <si>
    <t>62</t>
  </si>
  <si>
    <t>776111311</t>
  </si>
  <si>
    <t>Vysátí podkladu povlakových podlah</t>
  </si>
  <si>
    <t>689146524</t>
  </si>
  <si>
    <t>Příprava podkladu povlakových podlah a stěn vysátí podlah</t>
  </si>
  <si>
    <t>https://podminky.urs.cz/item/CS_URS_2025_02/776111311</t>
  </si>
  <si>
    <t>63</t>
  </si>
  <si>
    <t>776121112</t>
  </si>
  <si>
    <t>Vodou ředitelná penetrace savého podkladu povlakových podlah</t>
  </si>
  <si>
    <t>-2116752535</t>
  </si>
  <si>
    <t>Příprava podkladu povlakových podlah a stěn penetrace vodou ředitelná podlah</t>
  </si>
  <si>
    <t>https://podminky.urs.cz/item/CS_URS_2025_02/776121112</t>
  </si>
  <si>
    <t>64</t>
  </si>
  <si>
    <t>776141111</t>
  </si>
  <si>
    <t>Stěrka podlahová nivelační pro vyrovnání podkladu povlakových podlah pevnosti 20 MPa tl do 3 mm</t>
  </si>
  <si>
    <t>1736053193</t>
  </si>
  <si>
    <t>Příprava podkladu povlakových podlah a stěn vyrovnání samonivelační stěrkou podlah pevnosti 20 MPa, tloušťky do 3 mm</t>
  </si>
  <si>
    <t>https://podminky.urs.cz/item/CS_URS_2025_02/776141111</t>
  </si>
  <si>
    <t>65</t>
  </si>
  <si>
    <t>776231111</t>
  </si>
  <si>
    <t>Lepení lamel a čtverců z vinylu standardním lepidlem</t>
  </si>
  <si>
    <t>272517314</t>
  </si>
  <si>
    <t>Montáž podlahovin z vinylu lepením lamel nebo čtverců standardním lepidlem</t>
  </si>
  <si>
    <t>https://podminky.urs.cz/item/CS_URS_2025_02/776231111</t>
  </si>
  <si>
    <t>66</t>
  </si>
  <si>
    <t>11100</t>
  </si>
  <si>
    <t>podlahovina biosyntetický vinyl homogenní se změkčovadly z přírodního oleje třída zátěže 34/43, hořlavost Bfl-s1, R9, celková tl 2mm, tl. nášlapné vrstvy 2 mm, zbytkový otlak 0,02mm</t>
  </si>
  <si>
    <t>336030129</t>
  </si>
  <si>
    <t>81,67*1,1 'Přepočtené koeficientem množství</t>
  </si>
  <si>
    <t>67</t>
  </si>
  <si>
    <t>776411211</t>
  </si>
  <si>
    <t>Montáž tahaných obvodových soklíků z PVC výšky do 80 mm</t>
  </si>
  <si>
    <t>1057054369</t>
  </si>
  <si>
    <t>Montáž soklíků tahaných (fabiony) z PVC obvodových, výšky do 80 mm</t>
  </si>
  <si>
    <t>https://podminky.urs.cz/item/CS_URS_2025_02/776411211</t>
  </si>
  <si>
    <t>"106"14</t>
  </si>
  <si>
    <t>"107"24,5</t>
  </si>
  <si>
    <t>68</t>
  </si>
  <si>
    <t>-1691562545</t>
  </si>
  <si>
    <t>38,5*0,092 'Přepočtené koeficientem množství</t>
  </si>
  <si>
    <t>69</t>
  </si>
  <si>
    <t>776421312</t>
  </si>
  <si>
    <t>Montáž přechodových šroubovaných lišt</t>
  </si>
  <si>
    <t>-607650648</t>
  </si>
  <si>
    <t>Montáž lišt přechodových šroubovaných</t>
  </si>
  <si>
    <t>https://podminky.urs.cz/item/CS_URS_2025_02/776421312</t>
  </si>
  <si>
    <t>1+1,5</t>
  </si>
  <si>
    <t>70</t>
  </si>
  <si>
    <t>59054153</t>
  </si>
  <si>
    <t>profil přechodový mezi kobercem a dlažbou, laminátovou nebo dřevěnou podlahou</t>
  </si>
  <si>
    <t>-1022669267</t>
  </si>
  <si>
    <t>2,5*1,02 'Přepočtené koeficientem množství</t>
  </si>
  <si>
    <t>71</t>
  </si>
  <si>
    <t>776991222</t>
  </si>
  <si>
    <t>Základní čištění nově položených podlahovin včetně jednosložkového dvouvrstvého polymerního nátěru</t>
  </si>
  <si>
    <t>-1873238104</t>
  </si>
  <si>
    <t>Ostatní práce údržba nových podlahovin po pokládce čištění včetně ošetření polymerním nátěrem jednosložkovým dvouvrstvým</t>
  </si>
  <si>
    <t>https://podminky.urs.cz/item/CS_URS_2025_02/776991222</t>
  </si>
  <si>
    <t>72</t>
  </si>
  <si>
    <t>998776201</t>
  </si>
  <si>
    <t>Přesun hmot procentní pro podlahy povlakové v objektech v do 6 m</t>
  </si>
  <si>
    <t>1315145103</t>
  </si>
  <si>
    <t>Přesun hmot pro podlahy povlakové stanovený procentní sazbou (%) z ceny vodorovná dopravní vzdálenost do 50 m základní v objektech výšky do 6 m</t>
  </si>
  <si>
    <t>https://podminky.urs.cz/item/CS_URS_2025_02/998776201</t>
  </si>
  <si>
    <t>73</t>
  </si>
  <si>
    <t>781111011</t>
  </si>
  <si>
    <t>Ometení (oprášení) stěny při přípravě podkladu</t>
  </si>
  <si>
    <t>-1546057700</t>
  </si>
  <si>
    <t>Příprava podkladu před provedením obkladu oprášení (ometení) stěny</t>
  </si>
  <si>
    <t>https://podminky.urs.cz/item/CS_URS_2025_02/781111011</t>
  </si>
  <si>
    <t>"pod keram. obklad"</t>
  </si>
  <si>
    <t>"103"(2,2+0,65*2+2,55+0,15+1,2+0,6*3+1)*2,1+(1+0,6+0,63+1,1+2,05+1,3)*1,2</t>
  </si>
  <si>
    <t>"104"13,4*2,1</t>
  </si>
  <si>
    <t>"105"(2,3+0,4*2+0,8+0,4+1,4)*2,1+(2+1,6)*1,2</t>
  </si>
  <si>
    <t>"107"1,5*2,1</t>
  </si>
  <si>
    <t>74</t>
  </si>
  <si>
    <t>781121011</t>
  </si>
  <si>
    <t>Nátěr penetrační na stěnu</t>
  </si>
  <si>
    <t>-1949951700</t>
  </si>
  <si>
    <t>Příprava podkladu před provedením obkladu nátěr penetrační na stěnu</t>
  </si>
  <si>
    <t>https://podminky.urs.cz/item/CS_URS_2025_02/781121011</t>
  </si>
  <si>
    <t>75</t>
  </si>
  <si>
    <t>781151031</t>
  </si>
  <si>
    <t>Celoplošné vyrovnání podkladu stěrkou tl 3 mm</t>
  </si>
  <si>
    <t>986334666</t>
  </si>
  <si>
    <t>Příprava podkladu před provedením obkladu celoplošné vyrovnání podkladu stěrkou, tloušťky 3 mm</t>
  </si>
  <si>
    <t>https://podminky.urs.cz/item/CS_URS_2025_02/781151031</t>
  </si>
  <si>
    <t>"stáv. zdivo pod keram. obklad"</t>
  </si>
  <si>
    <t>"103"(1,05+0,15+1,2+0,6*4)*2,1+(1+0,6+0,63+1,1+2,05)*1,2</t>
  </si>
  <si>
    <t>"104"12,2*2,1</t>
  </si>
  <si>
    <t>"105"(2,3+0,4*2+0,7+0,5)*2,1+1,5*1,2</t>
  </si>
  <si>
    <t>76</t>
  </si>
  <si>
    <t>781472416</t>
  </si>
  <si>
    <t>Montáž obkladů keramických hladkých lepených cementovým standardním lepidlem přes 9 do 12 ks/m2</t>
  </si>
  <si>
    <t>1993262495</t>
  </si>
  <si>
    <t>Montáž keramických obkladů stěn lepených cementovým standardním lepidlem hladkých přes 9 do 12 ks/m2</t>
  </si>
  <si>
    <t>https://podminky.urs.cz/item/CS_URS_2025_02/781472416</t>
  </si>
  <si>
    <t>77</t>
  </si>
  <si>
    <t>59761790</t>
  </si>
  <si>
    <t>obklad keramický nemrazuvzdorný povrch hladký/lesklý tl do 10mm přes 9 do 12ks/m2</t>
  </si>
  <si>
    <t>351593055</t>
  </si>
  <si>
    <t>77,016*1,15 'Přepočtené koeficientem množství</t>
  </si>
  <si>
    <t>78</t>
  </si>
  <si>
    <t>781492411</t>
  </si>
  <si>
    <t>Montáž profilů rohových lepených standardním cementovým lepidlem</t>
  </si>
  <si>
    <t>677052263</t>
  </si>
  <si>
    <t>Obklad - dokončující práce montáž profilu lepeného standardním cementovým lepidlem rohového</t>
  </si>
  <si>
    <t>https://podminky.urs.cz/item/CS_URS_2025_02/781492411</t>
  </si>
  <si>
    <t>"103"9*2,1</t>
  </si>
  <si>
    <t>"104"4*2,1+4*1,2</t>
  </si>
  <si>
    <t>"105"5*2,1+1*1,2</t>
  </si>
  <si>
    <t>79</t>
  </si>
  <si>
    <t>19416008</t>
  </si>
  <si>
    <t>lišta ukončovací hliníková 10mm</t>
  </si>
  <si>
    <t>-37091725</t>
  </si>
  <si>
    <t>43,8*1,05 'Přepočtené koeficientem množství</t>
  </si>
  <si>
    <t>80</t>
  </si>
  <si>
    <t>781492451</t>
  </si>
  <si>
    <t>Montáž profilů ukončovacích lepených standardním cementovým lepidlem</t>
  </si>
  <si>
    <t>1660659530</t>
  </si>
  <si>
    <t>Obklad - dokončující práce montáž profilu lepeného standardním cementovým lepidlem ukončovacího</t>
  </si>
  <si>
    <t>https://podminky.urs.cz/item/CS_URS_2025_02/781492451</t>
  </si>
  <si>
    <t>"103"12,1</t>
  </si>
  <si>
    <t>"104"11</t>
  </si>
  <si>
    <t>"105"(2,3+0,4*2+0,8+0,4+1,4)*2,1+(2+1,6+1)*1,2</t>
  </si>
  <si>
    <t>"107"1,5+2,1*2</t>
  </si>
  <si>
    <t>81</t>
  </si>
  <si>
    <t>1146246793</t>
  </si>
  <si>
    <t>46,29*1,05 'Přepočtené koeficientem množství</t>
  </si>
  <si>
    <t>82</t>
  </si>
  <si>
    <t>781495123</t>
  </si>
  <si>
    <t>Separační provazec do pružných spar průměru 6 mm</t>
  </si>
  <si>
    <t>1160845208</t>
  </si>
  <si>
    <t>Obklad - dokončující práce ostatní práce separační provazec do pružných spar, průměru 6 mm</t>
  </si>
  <si>
    <t>https://podminky.urs.cz/item/CS_URS_2025_02/781495123</t>
  </si>
  <si>
    <t>"103"2*1,2+7*2,1</t>
  </si>
  <si>
    <t>"104"4*2,1+2*1,2</t>
  </si>
  <si>
    <t>"105"5*2,1</t>
  </si>
  <si>
    <t>83</t>
  </si>
  <si>
    <t>781495211</t>
  </si>
  <si>
    <t>Čištění vnitřních ploch stěn po provedení obkladu chemickými prostředky</t>
  </si>
  <si>
    <t>1051783928</t>
  </si>
  <si>
    <t>Čištění vnitřních ploch po provedení obkladu stěn chemickými prostředky</t>
  </si>
  <si>
    <t>https://podminky.urs.cz/item/CS_URS_2025_02/781495211</t>
  </si>
  <si>
    <t>84</t>
  </si>
  <si>
    <t>998781201</t>
  </si>
  <si>
    <t>Přesun hmot procentní pro obklady keramické v objektech v do 6 m</t>
  </si>
  <si>
    <t>-1746114482</t>
  </si>
  <si>
    <t>Přesun hmot pro obklady keramické stanovený procentní sazbou (%) z ceny vodorovná dopravní vzdálenost do 50 m základní v objektech výšky do 6 m</t>
  </si>
  <si>
    <t>https://podminky.urs.cz/item/CS_URS_2025_02/998781201</t>
  </si>
  <si>
    <t>783</t>
  </si>
  <si>
    <t>Dokončovací práce - nátěry</t>
  </si>
  <si>
    <t>85</t>
  </si>
  <si>
    <t>783827425</t>
  </si>
  <si>
    <t>Krycí dvojnásobný silikonový nátěr omítek stupně členitosti 1 a 2</t>
  </si>
  <si>
    <t>556512838</t>
  </si>
  <si>
    <t>Krycí (ochranný) nátěr omítek dvojnásobný hladkých omítek hladkých, zrnitých tenkovrstvých nebo štukových stupně členitosti 1 a 2 silikonový</t>
  </si>
  <si>
    <t>https://podminky.urs.cz/item/CS_URS_2025_02/783827425</t>
  </si>
  <si>
    <t>"101"7,3*1,8</t>
  </si>
  <si>
    <t>"102"4,3*1,8</t>
  </si>
  <si>
    <t>"105"6,7*0,9</t>
  </si>
  <si>
    <t>"106"(5,2+3,7+0,9+0,6*3+0,35*2)*1,8</t>
  </si>
  <si>
    <t>"107"(5,2+1,6)*0,9+(1,1+2,5+10,1+0,6+0,3)*1,8</t>
  </si>
  <si>
    <t>784</t>
  </si>
  <si>
    <t>Dokončovací práce - malby a tapety</t>
  </si>
  <si>
    <t>86</t>
  </si>
  <si>
    <t>784161503</t>
  </si>
  <si>
    <t>Celoplošné vyhlazení podkladu disperzní stěrkou v místnostech v přes 3,80 do 5,00 m</t>
  </si>
  <si>
    <t>526724250</t>
  </si>
  <si>
    <t>Celoplošné vyrovnání podkladu disperzní stěrkou, tloušťky do 3 mm vyhlazením v místnostech výšky přes 3,80 do 5,00 m</t>
  </si>
  <si>
    <t>https://podminky.urs.cz/item/CS_URS_2025_02/784161503</t>
  </si>
  <si>
    <t>"106"22,39</t>
  </si>
  <si>
    <t>"107"43,68</t>
  </si>
  <si>
    <t>87</t>
  </si>
  <si>
    <t>784181103</t>
  </si>
  <si>
    <t>Základní akrylátová jednonásobná bezbarvá penetrace podkladu v místnostech v přes 3,80 do 5,00 m</t>
  </si>
  <si>
    <t>1464140218</t>
  </si>
  <si>
    <t>Penetrace podkladu jednonásobná základní akrylátová bezbarvá v místnostech výšky přes 3,80 do 5,00 m</t>
  </si>
  <si>
    <t>https://podminky.urs.cz/item/CS_URS_2025_02/784181103</t>
  </si>
  <si>
    <t>"stěny štuk"215,861+17,188</t>
  </si>
  <si>
    <t>"tapepa"-22,39</t>
  </si>
  <si>
    <t>"akust. panel"-43,68</t>
  </si>
  <si>
    <t>88</t>
  </si>
  <si>
    <t>784221103</t>
  </si>
  <si>
    <t>Dvojnásobné bílé malby ze směsí za sucha dobře otěruvzdorných v místnostech přes 3,80 do 5,00 m</t>
  </si>
  <si>
    <t>386486255</t>
  </si>
  <si>
    <t>Malby z malířských směsí otěruvzdorných za sucha dvojnásobné, bílé za sucha otěruvzdorné dobře v místnostech výšky přes 3,80 do 5,00 m</t>
  </si>
  <si>
    <t>https://podminky.urs.cz/item/CS_URS_2025_02/784221103</t>
  </si>
  <si>
    <t>"stěny štuk 101-107"15,8*4,2+7*4,2+15,3*4+13,4*4+15,3*4+20,6*4+33,6*4</t>
  </si>
  <si>
    <t>"omyv. nátěr"-55,44</t>
  </si>
  <si>
    <t>"aku panel"-43,68</t>
  </si>
  <si>
    <t>"tapeta"-22,39</t>
  </si>
  <si>
    <t>"obklady"-77,016</t>
  </si>
  <si>
    <t>"strop štuk 101-102"14,85+3,06</t>
  </si>
  <si>
    <t>"strop sdk 103-105"36,4</t>
  </si>
  <si>
    <t>89</t>
  </si>
  <si>
    <t>784511035</t>
  </si>
  <si>
    <t>Lepení vliesových vzorovaných tapet na stěny v do 3,00 m</t>
  </si>
  <si>
    <t>-1283897062</t>
  </si>
  <si>
    <t>Lepení tapet (materiál ve specifikaci) výšky do 3,00 m stěn vliesových vzorovaných</t>
  </si>
  <si>
    <t>https://podminky.urs.cz/item/CS_URS_2025_02/784511035</t>
  </si>
  <si>
    <t>"106"4*4,6+2,1*1,9</t>
  </si>
  <si>
    <t>90</t>
  </si>
  <si>
    <t>68006</t>
  </si>
  <si>
    <t xml:space="preserve">tapeta vliesová vzorovaná </t>
  </si>
  <si>
    <t>381927680</t>
  </si>
  <si>
    <t>22,39*1,15 'Přepočtené koeficientem množství</t>
  </si>
  <si>
    <t>91</t>
  </si>
  <si>
    <t>784511051</t>
  </si>
  <si>
    <t>Lepení textilních tapet na stěny v do 3,00 m</t>
  </si>
  <si>
    <t>-12032820</t>
  </si>
  <si>
    <t>Lepení tapet (materiál ve specifikaci) výšky do 3,00 m stěn ostatních textilních</t>
  </si>
  <si>
    <t>https://podminky.urs.cz/item/CS_URS_2025_02/784511051</t>
  </si>
  <si>
    <t>"107"1,2*2,8*7+1,2*2,8*6</t>
  </si>
  <si>
    <t>92</t>
  </si>
  <si>
    <t>12000</t>
  </si>
  <si>
    <t xml:space="preserve">panel akustický z lisovaných netkaných textilií na stěny </t>
  </si>
  <si>
    <t>-329891014</t>
  </si>
  <si>
    <t>43,68*1,15 'Přepočtené koeficientem množství</t>
  </si>
  <si>
    <t>93</t>
  </si>
  <si>
    <t>784511101</t>
  </si>
  <si>
    <t>Příplatek k cenám lepení tapet za provádění ve v přes 3,0 m</t>
  </si>
  <si>
    <t>-513621669</t>
  </si>
  <si>
    <t>Lepení tapet (materiál ve specifikaci) Příplatek k cenám za zvýšenou pracnost provádění ve výšce přes 3,0 m</t>
  </si>
  <si>
    <t>https://podminky.urs.cz/item/CS_URS_2025_02/784511101</t>
  </si>
  <si>
    <t>94</t>
  </si>
  <si>
    <t>858122991</t>
  </si>
  <si>
    <t>786</t>
  </si>
  <si>
    <t>Dokončovací práce - čalounické úpravy</t>
  </si>
  <si>
    <t>95</t>
  </si>
  <si>
    <t>786614001</t>
  </si>
  <si>
    <t>Montáž venkovní rolety ovládané motorem plochy do 4 m2</t>
  </si>
  <si>
    <t>558091059</t>
  </si>
  <si>
    <t>Montáž venkovních rolet upevněných na rám okenního nebo dveřního otvoru nebo na ostění, ovládaných motorem, včetně horního boxu a vodících profilů, plochy do 4 m2</t>
  </si>
  <si>
    <t>https://podminky.urs.cz/item/CS_URS_2025_02/786614001</t>
  </si>
  <si>
    <t>"výdej"1</t>
  </si>
  <si>
    <t>96</t>
  </si>
  <si>
    <t>28017</t>
  </si>
  <si>
    <t>roleta plastová hliníkový box š 165mm ovládaná ručně včetně příslušenství a boxu</t>
  </si>
  <si>
    <t>1695263257</t>
  </si>
  <si>
    <t>1,6*1,2</t>
  </si>
  <si>
    <t>97</t>
  </si>
  <si>
    <t>786614003</t>
  </si>
  <si>
    <t>Montáž venkovní rolety ovládané motorem plochy přes 4 do 6 m2</t>
  </si>
  <si>
    <t>-1536256955</t>
  </si>
  <si>
    <t>Montáž venkovních rolet upevněných na rám okenního nebo dveřního otvoru nebo na ostění, ovládaných motorem, včetně horního boxu a vodících profilů, plochy přes 4 do 6 m2</t>
  </si>
  <si>
    <t>https://podminky.urs.cz/item/CS_URS_2025_02/786614003</t>
  </si>
  <si>
    <t>98</t>
  </si>
  <si>
    <t>356331435</t>
  </si>
  <si>
    <t>5*1,2</t>
  </si>
  <si>
    <t>99</t>
  </si>
  <si>
    <t>998786201</t>
  </si>
  <si>
    <t>Přesun hmot procentní pro stínění a čalounické úpravy v objektech v do 6 m</t>
  </si>
  <si>
    <t>1432784287</t>
  </si>
  <si>
    <t>Přesun hmot pro stínění a čalounické úpravy stanovený procentní sazbou (%) z ceny vodorovná dopravní vzdálenost do 50 m základní v objektech výšky do 6 m</t>
  </si>
  <si>
    <t>https://podminky.urs.cz/item/CS_URS_2025_02/998786201</t>
  </si>
  <si>
    <t>SO 01.3 - ZTI</t>
  </si>
  <si>
    <t>D1 - Vodoinstalace</t>
  </si>
  <si>
    <t xml:space="preserve">    D2 - Potrubí</t>
  </si>
  <si>
    <t xml:space="preserve">    D3 - Armatury</t>
  </si>
  <si>
    <t xml:space="preserve">    D4 - Zařizovací předměty</t>
  </si>
  <si>
    <t>D5 - Kanalizace</t>
  </si>
  <si>
    <t xml:space="preserve">    D6 - Potrubí připojovací</t>
  </si>
  <si>
    <t>D7 - Montáž</t>
  </si>
  <si>
    <t>HZS - Hodinové zúčtovací sazby</t>
  </si>
  <si>
    <t>D1</t>
  </si>
  <si>
    <t>Vodoinstalace</t>
  </si>
  <si>
    <t>D2</t>
  </si>
  <si>
    <t>Potrubí</t>
  </si>
  <si>
    <t>Pol1</t>
  </si>
  <si>
    <t>20x2,3</t>
  </si>
  <si>
    <t>Pol2</t>
  </si>
  <si>
    <t>25x2,8</t>
  </si>
  <si>
    <t>Pol3</t>
  </si>
  <si>
    <t>Vysazení T kus + napojení na stávající potrubí</t>
  </si>
  <si>
    <t>soubor</t>
  </si>
  <si>
    <t>Pol4</t>
  </si>
  <si>
    <t>Izolace potrubí</t>
  </si>
  <si>
    <t>D3</t>
  </si>
  <si>
    <t>Armatury</t>
  </si>
  <si>
    <t>Pol5</t>
  </si>
  <si>
    <t>V K83 DN20</t>
  </si>
  <si>
    <t>Pol6</t>
  </si>
  <si>
    <t>VV DN15</t>
  </si>
  <si>
    <t>Pol7</t>
  </si>
  <si>
    <t>V K125 DN20</t>
  </si>
  <si>
    <t>Pol8</t>
  </si>
  <si>
    <t>ZV DN20</t>
  </si>
  <si>
    <t>Pol9</t>
  </si>
  <si>
    <t>PV DN15 6 Bar</t>
  </si>
  <si>
    <t>Pol10</t>
  </si>
  <si>
    <t>PV DN20 6 Bar</t>
  </si>
  <si>
    <t>Pol11</t>
  </si>
  <si>
    <t>EN 12l/8 Bar</t>
  </si>
  <si>
    <t>Pol12</t>
  </si>
  <si>
    <t>Tlakoměr 0-10 Bar</t>
  </si>
  <si>
    <t>Pol13</t>
  </si>
  <si>
    <t>Stacionární ohřívač vody OKCE 250 S</t>
  </si>
  <si>
    <t>Pol14</t>
  </si>
  <si>
    <t>Elektrická topná jednotka TPK210-12/6,6 kW</t>
  </si>
  <si>
    <t>D4</t>
  </si>
  <si>
    <t>Zařizovací předměty</t>
  </si>
  <si>
    <t>Pol15</t>
  </si>
  <si>
    <t>Umyvadlo včetně zápachové uzávěrky 500x450x165mm</t>
  </si>
  <si>
    <t>Pol16</t>
  </si>
  <si>
    <t>Umyvadlová baterie stojánková s lékařskou pákou, rameno 115mm</t>
  </si>
  <si>
    <t>Pol161</t>
  </si>
  <si>
    <t>Umyvadlová baterie stojánková s pákou, rameno 104mm</t>
  </si>
  <si>
    <t>-647737200</t>
  </si>
  <si>
    <t>Pol47</t>
  </si>
  <si>
    <t>kovový zásobník na papírové ručníky 300x120x230mm</t>
  </si>
  <si>
    <t>1848817125</t>
  </si>
  <si>
    <t>Pol48</t>
  </si>
  <si>
    <t>dávkovač mýdla 85x85x147,5mm</t>
  </si>
  <si>
    <t>1535545915</t>
  </si>
  <si>
    <t>Pol49</t>
  </si>
  <si>
    <t>kovový nástěnný odpadkový koš 230x140x370mm</t>
  </si>
  <si>
    <t>834988538</t>
  </si>
  <si>
    <t>Pol17</t>
  </si>
  <si>
    <t>Rohový ventil 1/2"x3/8"</t>
  </si>
  <si>
    <t>Pol19</t>
  </si>
  <si>
    <t>Zápachová uzávěrka, dřezová</t>
  </si>
  <si>
    <t>Pol20</t>
  </si>
  <si>
    <t>Baterie stojánková, dřezová výsuvná</t>
  </si>
  <si>
    <t>Pol201</t>
  </si>
  <si>
    <t>jednootvorová sprcha na nádobí,směšovací baterie</t>
  </si>
  <si>
    <t>-1017123497</t>
  </si>
  <si>
    <t>Pol21</t>
  </si>
  <si>
    <t>Pračkový ventil - myčka, konvektomat</t>
  </si>
  <si>
    <t>D5</t>
  </si>
  <si>
    <t>Kanalizace</t>
  </si>
  <si>
    <t>D6</t>
  </si>
  <si>
    <t>Potrubí připojovací</t>
  </si>
  <si>
    <t>Pol22</t>
  </si>
  <si>
    <t>Potrubí HT DN50</t>
  </si>
  <si>
    <t>Pol23</t>
  </si>
  <si>
    <t>Potrubí HT DN100</t>
  </si>
  <si>
    <t>Pol24</t>
  </si>
  <si>
    <t>ČK DN100</t>
  </si>
  <si>
    <t>Pol25</t>
  </si>
  <si>
    <t>Tvarovky</t>
  </si>
  <si>
    <t>D7</t>
  </si>
  <si>
    <t>Montáž</t>
  </si>
  <si>
    <t>Pol26</t>
  </si>
  <si>
    <t xml:space="preserve">Demontáž a likvidace zařizovací předměty, rozvody, pomocné práce, sekání drážek, vysazení odbočky kanalizace + voda, montáž potrubí kanalizace + voda, tlaková zkouška vodovodu, montáž zař. předmětů, komplexní vyzkoušení </t>
  </si>
  <si>
    <t>hod</t>
  </si>
  <si>
    <t xml:space="preserve">Demontáž a likvidace zařizovací předměty, rozvody, pomocné práce, sekání drážek, vysazení odbočky kanalizace + voda, montáž potrubí kanalizace + voda, tlaková zkouška vodovodu, montáž zař. předmětů, komplexní vyzkoušení
</t>
  </si>
  <si>
    <t>Pol27</t>
  </si>
  <si>
    <t>Odpojení myčka, pro další využití</t>
  </si>
  <si>
    <t>-1134105129</t>
  </si>
  <si>
    <t>HZS</t>
  </si>
  <si>
    <t>Hodinové zúčtovací sazby</t>
  </si>
  <si>
    <t>HZS2491</t>
  </si>
  <si>
    <t>Hodinová zúčtovací sazba dělník zednických výpomocí</t>
  </si>
  <si>
    <t>512</t>
  </si>
  <si>
    <t>-1519732677</t>
  </si>
  <si>
    <t>Hodinové zúčtovací sazby profesí PSV zednické výpomoci a pomocné práce PSV dělník zednických výpomocí</t>
  </si>
  <si>
    <t>https://podminky.urs.cz/item/CS_URS_2025_02/HZS2491</t>
  </si>
  <si>
    <t>SO 01.4 - ELEKTRO SILNOPROUD</t>
  </si>
  <si>
    <t>D1 - Specifikace dodávky RO 1</t>
  </si>
  <si>
    <t>D3 - Elektromontáže</t>
  </si>
  <si>
    <t>OST - Ostatní</t>
  </si>
  <si>
    <t>Specifikace dodávky RO 1</t>
  </si>
  <si>
    <t>Rám s dveřmi, zámek Doppelbart (motýlek 3mm), IP54, šedá, montáž POD omítku, ŠxV=635x760</t>
  </si>
  <si>
    <t>Bočnice ProfiSNAP, standardní hloubka, V=650, sada 1 pár</t>
  </si>
  <si>
    <t>Ochranný kryt, montáž POD omítku, ŠxVxH=635x760x240</t>
  </si>
  <si>
    <t>Schránka na dokumentaci A4</t>
  </si>
  <si>
    <t>DIN lišta přístrojová hliníková, šířka skříně = 600, šířka lišty = 488 (24 modulů)</t>
  </si>
  <si>
    <t>Upevňovací úchytka s vodivým propojení (zelená)</t>
  </si>
  <si>
    <t>Upevňovací úchytka celoplastová (bílá)</t>
  </si>
  <si>
    <t>Krycí deska ProfiSNAP, s výřezem 45mm, plechová, šedá, V=150, skříň Š=600</t>
  </si>
  <si>
    <t>Krycí deska ProfiSNAP, bez výřezu, plechová, šedá, V=200, skříň Š=600</t>
  </si>
  <si>
    <t>Sestavení skříně</t>
  </si>
  <si>
    <t>kpl</t>
  </si>
  <si>
    <t xml:space="preserve">PL7-B16/3 Jistič  char B, 3-pólový, 10kA</t>
  </si>
  <si>
    <t>PL7-B16/3 Jistič char B, 3-pólový, 10kA</t>
  </si>
  <si>
    <t xml:space="preserve">PL7-B25/3 Jistič  char B, 3-pólový, 10kA</t>
  </si>
  <si>
    <t>PL7-B25/3 Jistič char B, 3-pólový, 10kA</t>
  </si>
  <si>
    <t>PF7-25/4/003-A Chránič Ir=250A, typ A, 4-pól</t>
  </si>
  <si>
    <t>PF7-40/4/003-A Chránič Ir=250A, typ A, 4-pól</t>
  </si>
  <si>
    <t>Z-RE230/S Instalační relé 230V AC, 1 zap. kont.</t>
  </si>
  <si>
    <t>IS-63/3 Hlavní vypínač, 3-pól</t>
  </si>
  <si>
    <t>LMF-10B-1N-030A In 10 A, Ue AC 230 V, charakteristika B, Idn 30 mA, 1+N-pól, šířka 1 modul, Icn 6 kA, typ A</t>
  </si>
  <si>
    <t>LMF-16B-1N-030A In 16 A, Ue AC 230 V, charakteristika B, Idn 30 mA, 1+N-pól, šířka 1 modul, Icn 6 kA, typ A</t>
  </si>
  <si>
    <t>LMF-6B-1N-030A In 6 A, Ue AC 230 V, charakteristika B, Idn 30 mA, 1+N-pól, šířka 1 modul, Icn 6 kA, typ A</t>
  </si>
  <si>
    <t>PS-LT-1100 Pomocný spínač</t>
  </si>
  <si>
    <t>Ks</t>
  </si>
  <si>
    <t>FLP-12,5 V/3 90 kA (8/20)/3 póly, vyjímatelný modul varistoru</t>
  </si>
  <si>
    <t>RSA4 Řadová svornice</t>
  </si>
  <si>
    <t>RSA6 Řadová svornice</t>
  </si>
  <si>
    <t>Elektromontáže</t>
  </si>
  <si>
    <t>Krabice přístrojová 67x67 pod omítku</t>
  </si>
  <si>
    <t>Krabice přístrojová KPR 68 pod omítku hl.66mm</t>
  </si>
  <si>
    <t>Krabice rozvodná se svorkovnicí KU 68-1903 pod omítku</t>
  </si>
  <si>
    <t>Svorkovnice 273-102 4x1-2,5mm2</t>
  </si>
  <si>
    <t>Svorkovnice 273-104 3x1-2,5mm2</t>
  </si>
  <si>
    <t>Svorkovnice 273-112 2x1-2,5mm2</t>
  </si>
  <si>
    <t>Hmoždinky HM 8/1</t>
  </si>
  <si>
    <t>kabel silový CYKY-J 3x2.5 , pevně</t>
  </si>
  <si>
    <t>kabel silový CYKY-J 5x2.5 , pevně</t>
  </si>
  <si>
    <t>kabel silový CYKY-J 5x6 , pevně</t>
  </si>
  <si>
    <t>kabel silový CYKY-O 3x1.5 , pevně</t>
  </si>
  <si>
    <t xml:space="preserve">KABEL OHEŇ RETARDUJÍCÍ  B2ca,s1,d0 1-CXKH-R-J 3x1.5 , pevně</t>
  </si>
  <si>
    <t>KABEL OHEŇ RETARDUJÍCÍ B2ca,s1,d0 1-CXKH-R-J 3x1.5 , pevně</t>
  </si>
  <si>
    <t xml:space="preserve">KABEL OHEŇ RETARDUJÍCÍ  B2ca,s1,d0 1-CXKH-R-J 5x1.5 , pevně</t>
  </si>
  <si>
    <t>KABEL OHEŇ RETARDUJÍCÍ B2ca,s1,d0 1-CXKH-R-J 5x1.5 , pevně</t>
  </si>
  <si>
    <t xml:space="preserve">UKONČENÍ  VODIČŮ V ROZVADĚČÍCH Do   2,5 mm2</t>
  </si>
  <si>
    <t>UKONČENÍ VODIČŮ V ROZVADĚČÍCH Do 2,5 mm2</t>
  </si>
  <si>
    <t xml:space="preserve">UKONČENÍ  VODIČŮ V ROZVADĚČÍCH Do   6   mm2</t>
  </si>
  <si>
    <t>UKONČENÍ VODIČŮ V ROZVADĚČÍCH Do 6 mm2</t>
  </si>
  <si>
    <t xml:space="preserve">UKONČENÍ  VODIČŮ V ROZVADĚČÍCH Do  16   mm2</t>
  </si>
  <si>
    <t>UKONČENÍ VODIČŮ V ROZVADĚČÍCH Do 16 mm2</t>
  </si>
  <si>
    <t xml:space="preserve">UKONČENÍ ŠŇŮRY V GUMOVÉ HADICI Do 5x6   mm2</t>
  </si>
  <si>
    <t>UKONČENÍ ŠŇŮRY V GUMOVÉ HADICI Do 5x6 mm2</t>
  </si>
  <si>
    <t>PŘÍSTROJ SPÍNAČE 3558-A01340 Spin. jednopólový, řazení 1, 1So</t>
  </si>
  <si>
    <t>PŘÍSTROJ SPÍNAČE 3558-A05340 Spín. sériový, řazení 5</t>
  </si>
  <si>
    <t>PŘÍSTROJ SPÍNAČE 3558-A06340 Spín. střídavý, řazení 6, 6So</t>
  </si>
  <si>
    <t>KRYT SPÍNAČE 3558A-A651 B Jednoduchý, b. bílá</t>
  </si>
  <si>
    <t>KRYT SPÍNAČE 3558A-A652 B Dělený, b. bílá</t>
  </si>
  <si>
    <t xml:space="preserve">RÁMEČEK  3901A-B10 B Jednonás.; b. bílá</t>
  </si>
  <si>
    <t>RÁMEČEK 3901A-B10 B Jednonás.; b. bílá</t>
  </si>
  <si>
    <t xml:space="preserve">SPÍNAČ  IP 44 POD OMÍTKU 3558A-06940 B Stříd.přep. řaz. 6, b.bílá</t>
  </si>
  <si>
    <t>SPÍNAČ IP 44 POD OMÍTKU 3558A-06940 B Stříd.přep. řaz. 6, b.bílá</t>
  </si>
  <si>
    <t xml:space="preserve">SPÍNAČ  IP 44 POD OMÍTKU 3558A-05940 B Sér.přep. řaz. 5, b. bílá</t>
  </si>
  <si>
    <t>SPÍNAČ IP 44 POD OMÍTKU 3558A-05940 B Sér.přep. řaz. 5, b. bílá</t>
  </si>
  <si>
    <t>VYPÍNAČ SILOVÝ P1-25/I2/SVB-SW/N Vypínač 0-I, 4-pól, 25A, na povrch IP65</t>
  </si>
  <si>
    <t>100</t>
  </si>
  <si>
    <t xml:space="preserve">ZÁSUVKA NN 5518A-A2349 B 2p+z  b. bílá</t>
  </si>
  <si>
    <t>102</t>
  </si>
  <si>
    <t>ZÁSUVKA NN 5518A-A2349 B 2p+z b. bílá</t>
  </si>
  <si>
    <t xml:space="preserve">ZÁSUVKA  IP 44 5518A-2989 B 2p+z, barva bílá</t>
  </si>
  <si>
    <t>104</t>
  </si>
  <si>
    <t>ZÁSUVKA IP 44 5518A-2989 B 2p+z, barva bílá</t>
  </si>
  <si>
    <t xml:space="preserve">MONTÁŽ ROZVODNIC Do  20 kg</t>
  </si>
  <si>
    <t>106</t>
  </si>
  <si>
    <t>MONTÁŽ ROZVODNIC Do 20 kg</t>
  </si>
  <si>
    <t>SVÍTIDLO ZÁVĚSNÉ "A1" PARZ700N LED tubulární svítidlo, hliníkový korpus, hlubokozářič, 1 x LED, 7W, 750lm, Ra80, 4000K, b. bílá</t>
  </si>
  <si>
    <t>108</t>
  </si>
  <si>
    <t>SVÍTIDLO ZÁVĚSNÉ "A2" PARZ1000N LED tubulární svítidlo, hliníkový korpus, hlubokozářič, 1 x LED, 10W, 1050lm, Ra80, 4000K, b. bílá</t>
  </si>
  <si>
    <t>110</t>
  </si>
  <si>
    <t>SVÍTIDLO PŘISAZENÉ "B" HL6000MKO Stropní LED svítidlo z hliníkového profilu, IP20, opálový kryt, 1200mm, 1 x LED, 48W, 5900lm, Ra80, 4000K, b. bílá</t>
  </si>
  <si>
    <t>112</t>
  </si>
  <si>
    <t>SVÍTIDLO DOWNLIGHT PŘISAZENÉ "C" S213cCCI129WF S213.1x29W, COB-25W, spherical reflector WF, 4000K/80+, 1 x COB CLU038-1205, 700mA/25W, G6, 29W, 3600lm, Ra80, 4000K, b. bílá</t>
  </si>
  <si>
    <t>114</t>
  </si>
  <si>
    <t>SVÍTIDLO PANEL LED "D" FIT4000A4KO600/ND/S54 LED panel, hliníkový rámeček, opál. kryt, čtverec 600x600mm, 4000K, 35W, 4100lm, IP20/IP40, průběžná sv.</t>
  </si>
  <si>
    <t>116</t>
  </si>
  <si>
    <t>SVÍTIDLO PANEL LED UQRAMA600 rám pro přisazení ke stropu 600x600</t>
  </si>
  <si>
    <t>118</t>
  </si>
  <si>
    <t>SVÍTIDLO ZÁVĚSNÉ CARISSIMA 40 Závěsné svítidlo s kovovým lakovaným stínidlem a vnitřním reflektorem + žárovka E27 11W 2700K</t>
  </si>
  <si>
    <t>120</t>
  </si>
  <si>
    <t>SVÍTIDLO ZÁVĚSNÉ prodloužení závěsu na 1,6m</t>
  </si>
  <si>
    <t>122</t>
  </si>
  <si>
    <t>SVÍTIDLO NÁSTĚNNÉ "F" Lindby Jannes kulaté, bílé, omítka, G9, lakovatelné, G9 4,5W 27000K</t>
  </si>
  <si>
    <t>124</t>
  </si>
  <si>
    <t>Led pásek 230V 10W/m, 5m, 4000K, vč. Al profilu s difuzorem IP44</t>
  </si>
  <si>
    <t>126</t>
  </si>
  <si>
    <t xml:space="preserve">SVÍTIDLO NOUZOVÉ "N1" OZN/AX3N/O/2W/B/1/SA/X/WH AX3N , přisazené, optika  "open area", 2W LED  380 lm  PREMIUM 1h  IP20, stále svítící/svítící při výpadku, bílé</t>
  </si>
  <si>
    <t>128</t>
  </si>
  <si>
    <t>SVÍTIDLO NOUZOVÉ "N1" OZN/AX3N/O/2W/B/1/SA/X/WH AX3N , přisazené, optika "open area", 2W LED 380 lm PREMIUM 1h IP20, stále svítící/svítící při výpadku, bílé</t>
  </si>
  <si>
    <t xml:space="preserve">SVÍTIDLO NOUZOVÉ "N2" OZN/LV3N/O/2W/B/1/SA/X/WH LV3N , přisazené, optika  "open area", 2W LED  380 lm  PREMIUM 1h  IP41, stále svítící/svítící při výpadku, bílé</t>
  </si>
  <si>
    <t>130</t>
  </si>
  <si>
    <t>SVÍTIDLO NOUZOVÉ "N2" OZN/LV3N/O/2W/B/1/SA/X/WH LV3N , přisazené, optika "open area", 2W LED 380 lm PREMIUM 1h IP41, stále svítící/svítící při výpadku, bílé</t>
  </si>
  <si>
    <t>SVÍTIDLO NOUZOVÉ "N3" ETS/2/EC/1/SA/WH 1W 1h trvale svítící přisazené 226x124x42mm, piktogram, IP20, b. bílá</t>
  </si>
  <si>
    <t>132</t>
  </si>
  <si>
    <t>VYBOURANI OTVORU VE ZDIVU CIHELNEM DO PRUMERU 60mm Stena do 150mm</t>
  </si>
  <si>
    <t>134</t>
  </si>
  <si>
    <t>VYBOURANI OTVORU VE ZDIVU CIHELNEM DO PRUMERU 60mm Stena do 450mm</t>
  </si>
  <si>
    <t>136</t>
  </si>
  <si>
    <t>VYSEKANI RYH VE ZDIVU CIHELNEM - HLOUBKA 30mm Sire 30 mm</t>
  </si>
  <si>
    <t>138</t>
  </si>
  <si>
    <t>VYSEKANI RYH VE ZDIVU CIHELNEM - HLOUBKA 50mm Sire 70 mm</t>
  </si>
  <si>
    <t>140</t>
  </si>
  <si>
    <t>Demontaz stavajiciho zarizeni</t>
  </si>
  <si>
    <t>142</t>
  </si>
  <si>
    <t>Napojeni na stavajici zarizeni</t>
  </si>
  <si>
    <t>144</t>
  </si>
  <si>
    <t>Zkusebni provoz</t>
  </si>
  <si>
    <t>146</t>
  </si>
  <si>
    <t>Identifikace stáv. kabeláže</t>
  </si>
  <si>
    <t>148</t>
  </si>
  <si>
    <t>Stavební přípomoce</t>
  </si>
  <si>
    <t>150</t>
  </si>
  <si>
    <t>Likvidace odpadu</t>
  </si>
  <si>
    <t>152</t>
  </si>
  <si>
    <t>KOORDINACE POSTUPU PRACI S ostatnimi profesemi</t>
  </si>
  <si>
    <t>154</t>
  </si>
  <si>
    <t>Revizni technik</t>
  </si>
  <si>
    <t>156</t>
  </si>
  <si>
    <t>Podružný materiál</t>
  </si>
  <si>
    <t>158</t>
  </si>
  <si>
    <t>OST</t>
  </si>
  <si>
    <t>Ostatní</t>
  </si>
  <si>
    <t>OST1</t>
  </si>
  <si>
    <t xml:space="preserve">Doprava </t>
  </si>
  <si>
    <t>-1828085007</t>
  </si>
  <si>
    <t>OST2</t>
  </si>
  <si>
    <t>Přesun</t>
  </si>
  <si>
    <t>311277759</t>
  </si>
  <si>
    <t>OST3</t>
  </si>
  <si>
    <t>PPV z montáže: materiál + práce</t>
  </si>
  <si>
    <t>-1642736128</t>
  </si>
  <si>
    <t>OST4</t>
  </si>
  <si>
    <t xml:space="preserve">Dodav. dokumentace </t>
  </si>
  <si>
    <t>-512388326</t>
  </si>
  <si>
    <t>SO 01.5 - ELEKTRO SLABOPROUD</t>
  </si>
  <si>
    <t xml:space="preserve">    742 - Elektroinstalace - slaboproud</t>
  </si>
  <si>
    <t>742</t>
  </si>
  <si>
    <t>Elektroinstalace - slaboproud</t>
  </si>
  <si>
    <t>74201</t>
  </si>
  <si>
    <t>Přesun zařízení (čipy atp.)</t>
  </si>
  <si>
    <t>-357542180</t>
  </si>
  <si>
    <t>-1351152391</t>
  </si>
  <si>
    <t>SO 01.6 - UT</t>
  </si>
  <si>
    <t xml:space="preserve">    735 - Ústřední vytápění - otopná tělesa</t>
  </si>
  <si>
    <t>735</t>
  </si>
  <si>
    <t>Ústřední vytápění - otopná tělesa</t>
  </si>
  <si>
    <t>7351109.R</t>
  </si>
  <si>
    <t>Opravy otopných těles článkových litinových - nový emailový nátěr, přetěsnění</t>
  </si>
  <si>
    <t>281867256</t>
  </si>
  <si>
    <t>https://podminky.urs.cz/item/CS_URS_2025_02/7351109.R</t>
  </si>
  <si>
    <t>735111810</t>
  </si>
  <si>
    <t>Demontáž otopného tělesa litinového článkového</t>
  </si>
  <si>
    <t>930494335</t>
  </si>
  <si>
    <t>Demontáž otopných těles litinových článkových</t>
  </si>
  <si>
    <t>https://podminky.urs.cz/item/CS_URS_2025_02/735111810</t>
  </si>
  <si>
    <t>735117110</t>
  </si>
  <si>
    <t>Odpojení a připojení otopného tělesa litinového po nátěru</t>
  </si>
  <si>
    <t>-1584770669</t>
  </si>
  <si>
    <t>Otopná tělesa litinová článková se základním nátěrem výkon 88-137 W/článek odpojení a připojení po nátěru</t>
  </si>
  <si>
    <t>https://podminky.urs.cz/item/CS_URS_2025_02/735117110</t>
  </si>
  <si>
    <t>735118110</t>
  </si>
  <si>
    <t>Zkoušky těsnosti otopných těles litinových článkových vodou</t>
  </si>
  <si>
    <t>282784342</t>
  </si>
  <si>
    <t>Otopná tělesa litinová zkoušky těsnosti vodou těles článkových</t>
  </si>
  <si>
    <t>https://podminky.urs.cz/item/CS_URS_2025_02/735118110</t>
  </si>
  <si>
    <t>735191902</t>
  </si>
  <si>
    <t>Vyzkoušení otopných těles litinových po opravě tlakem</t>
  </si>
  <si>
    <t>309525268</t>
  </si>
  <si>
    <t>Ostatní opravy otopných těles vyzkoušení tlakem po opravě otopných těles litinových</t>
  </si>
  <si>
    <t>https://podminky.urs.cz/item/CS_URS_2025_02/735191902</t>
  </si>
  <si>
    <t>735191904</t>
  </si>
  <si>
    <t>Vyčištění otopných těles litinových proplachem vodou</t>
  </si>
  <si>
    <t>1668394442</t>
  </si>
  <si>
    <t>Ostatní opravy otopných těles vyčištění propláchnutím vodou otopných těles litinových</t>
  </si>
  <si>
    <t>https://podminky.urs.cz/item/CS_URS_2025_02/735191904</t>
  </si>
  <si>
    <t>735191905</t>
  </si>
  <si>
    <t>Odvzdušnění otopných těles</t>
  </si>
  <si>
    <t>1926270300</t>
  </si>
  <si>
    <t>Ostatní opravy otopných těles odvzdušnění tělesa</t>
  </si>
  <si>
    <t>https://podminky.urs.cz/item/CS_URS_2025_02/735191905</t>
  </si>
  <si>
    <t>73519191.R</t>
  </si>
  <si>
    <t>Napuštění vody do otopných těles, vč. zaregulování</t>
  </si>
  <si>
    <t>-987691047</t>
  </si>
  <si>
    <t>Ostatní opravy otopných těles napuštění vody do otopného systému včetně potrubí (bez kotle a ohříváků) otopných těles, vč. zaregulování</t>
  </si>
  <si>
    <t>73549481.R</t>
  </si>
  <si>
    <t>Vypuštění vody z otopných těles</t>
  </si>
  <si>
    <t>1537150785</t>
  </si>
  <si>
    <t>Vypuštění vody z otopných soustav bez kotlů, ohříváků, zásobníků a nádrží</t>
  </si>
  <si>
    <t>998735201</t>
  </si>
  <si>
    <t>Přesun hmot procentní pro otopná tělesa v objektech v do 6 m</t>
  </si>
  <si>
    <t>-952773941</t>
  </si>
  <si>
    <t>Přesun hmot pro otopná tělesa stanovený procentní sazbou (%) z ceny vodorovná dopravní vzdálenost do 50 m základní v objektech výšky do 6 m</t>
  </si>
  <si>
    <t>https://podminky.urs.cz/item/CS_URS_2025_02/998735201</t>
  </si>
  <si>
    <t>SO 01.7 - GASTRO</t>
  </si>
  <si>
    <t xml:space="preserve">    791 - Zařízení velkokuchyní</t>
  </si>
  <si>
    <t>791</t>
  </si>
  <si>
    <t>Zařízení velkokuchyní</t>
  </si>
  <si>
    <t>7911</t>
  </si>
  <si>
    <t>Montáž gastro vybavení</t>
  </si>
  <si>
    <t>-2138298749</t>
  </si>
  <si>
    <t>79101</t>
  </si>
  <si>
    <t>pult nerezový 5200x420mm</t>
  </si>
  <si>
    <t>125910740</t>
  </si>
  <si>
    <t>79102</t>
  </si>
  <si>
    <t>pult nerezový 1200x670mm, část konzole kotvená přes L profily</t>
  </si>
  <si>
    <t>-1322004648</t>
  </si>
  <si>
    <t>79104</t>
  </si>
  <si>
    <t>pult nerezový 1600x500mm, konzole kotvená přes L profily</t>
  </si>
  <si>
    <t>-1020782787</t>
  </si>
  <si>
    <t>79103</t>
  </si>
  <si>
    <t>rošt pod podnosy nerezový 8000x670mm, 3xtrubka pr 30 mm</t>
  </si>
  <si>
    <t>314201819</t>
  </si>
  <si>
    <t>79106</t>
  </si>
  <si>
    <t>stůl nerezový 1700x600x850mm, spodní police stavitelná</t>
  </si>
  <si>
    <t>-1239548030</t>
  </si>
  <si>
    <t>79107</t>
  </si>
  <si>
    <t>stůl nerezový vstupní k myčce se dřezem 1200x800x850mm</t>
  </si>
  <si>
    <t>1532746459</t>
  </si>
  <si>
    <t>79108</t>
  </si>
  <si>
    <t>stůl nerezový 1200x800x850mm, spodní police stavitelná</t>
  </si>
  <si>
    <t>1580960212</t>
  </si>
  <si>
    <t>791013</t>
  </si>
  <si>
    <t>stůl jídelní 1200x750x750mm, kov, lamino</t>
  </si>
  <si>
    <t>-1722544300</t>
  </si>
  <si>
    <t>791014</t>
  </si>
  <si>
    <t>podstavec pod hrnce nerezový 500x500x450mm</t>
  </si>
  <si>
    <t>127454028</t>
  </si>
  <si>
    <t>791015</t>
  </si>
  <si>
    <t>police nástěnná nerezová 500x500mm, kotvená přes Lprofily</t>
  </si>
  <si>
    <t>-1618273864</t>
  </si>
  <si>
    <t>791016</t>
  </si>
  <si>
    <t>skříňka nástěnná nerezová s posuv dveřmi 1800x400x800mm</t>
  </si>
  <si>
    <t>1285067062</t>
  </si>
  <si>
    <t>791017</t>
  </si>
  <si>
    <t>dvojpolice nástěnná nerezová 900x300x360mm</t>
  </si>
  <si>
    <t>1291385514</t>
  </si>
  <si>
    <t>791018</t>
  </si>
  <si>
    <t>dvojpolice nástěnná nerezová 1800x300x360mm</t>
  </si>
  <si>
    <t>-2029101178</t>
  </si>
  <si>
    <t>791020</t>
  </si>
  <si>
    <t>dvojpolice nástěnná nerezová 1500x300x360mm</t>
  </si>
  <si>
    <t>-1867249918</t>
  </si>
  <si>
    <t>791019</t>
  </si>
  <si>
    <t>skříňka nástěnná nerezová 1600x400x800mm</t>
  </si>
  <si>
    <t>-1362284001</t>
  </si>
  <si>
    <t>791025</t>
  </si>
  <si>
    <t>varná deska - dvouplotýnka, indukce</t>
  </si>
  <si>
    <t>-629628676</t>
  </si>
  <si>
    <t>791026</t>
  </si>
  <si>
    <t>odsavač par nerez, podvěsný 500x500mm</t>
  </si>
  <si>
    <t>-375422589</t>
  </si>
  <si>
    <t>791028</t>
  </si>
  <si>
    <t>židle plast, stohovatelná</t>
  </si>
  <si>
    <t>1524382308</t>
  </si>
  <si>
    <t>791029</t>
  </si>
  <si>
    <t>zrcadlo kruh, kov pr. 500mm</t>
  </si>
  <si>
    <t>-1823631545</t>
  </si>
  <si>
    <t>791030</t>
  </si>
  <si>
    <t>transportní vozík nerezový 820x520x940mm</t>
  </si>
  <si>
    <t>-204097908</t>
  </si>
  <si>
    <t>791033</t>
  </si>
  <si>
    <t>vozík na zásobníky nerezový 550x380x1820mm, podélný zásuv</t>
  </si>
  <si>
    <t>-277241853</t>
  </si>
  <si>
    <t>791034</t>
  </si>
  <si>
    <t>pracovní skříňka nerezová 600x500x870mm, 3 zásuvky</t>
  </si>
  <si>
    <t>393159010</t>
  </si>
  <si>
    <t>791036</t>
  </si>
  <si>
    <t>koš odpadkový kov, 260x280mm</t>
  </si>
  <si>
    <t>1579663861</t>
  </si>
  <si>
    <t>791039</t>
  </si>
  <si>
    <t>koš do myčky základní 1/2, 500x250x90mm</t>
  </si>
  <si>
    <t>1636120803</t>
  </si>
  <si>
    <t>791040</t>
  </si>
  <si>
    <t>gastronádoba nerez GN 1/1 20mm, 530x325x20mm</t>
  </si>
  <si>
    <t>-1154720590</t>
  </si>
  <si>
    <t>791041</t>
  </si>
  <si>
    <t>parapet s perforací nerezový 1600x650mm</t>
  </si>
  <si>
    <t>849201922</t>
  </si>
  <si>
    <t>791021</t>
  </si>
  <si>
    <t>Demontáž ohřevná vana nerez 3-komorová 1110x600x900mm, pro další využití</t>
  </si>
  <si>
    <t>-464199952</t>
  </si>
  <si>
    <t>791022</t>
  </si>
  <si>
    <t>Demontáž ohřevná vana nerez 4-komorová 1480x600x900mm, pro další využití</t>
  </si>
  <si>
    <t>-635517612</t>
  </si>
  <si>
    <t>791023</t>
  </si>
  <si>
    <t>Demontáž vozík na talíře s ohřevem 1790x430x900mm, pro další využití</t>
  </si>
  <si>
    <t>1381250110</t>
  </si>
  <si>
    <t>791024</t>
  </si>
  <si>
    <t>Demontáž vozík výdejní na příbory a tácy, pro další využití</t>
  </si>
  <si>
    <t>1317663540</t>
  </si>
  <si>
    <t>791027</t>
  </si>
  <si>
    <t>Demontáž konvektomat nerez, pro další využití</t>
  </si>
  <si>
    <t>-1728951619</t>
  </si>
  <si>
    <t>791031</t>
  </si>
  <si>
    <t>Demontáž transportní vozík, pro další využití</t>
  </si>
  <si>
    <t>-1792341479</t>
  </si>
  <si>
    <t>791032</t>
  </si>
  <si>
    <t>Demontáž vozík pod podnosy, pro další využití</t>
  </si>
  <si>
    <t>-400380086</t>
  </si>
  <si>
    <t>791037</t>
  </si>
  <si>
    <t>Demontáž lednice 780x700x1900mm, pro další využití otočení otevírání dveří</t>
  </si>
  <si>
    <t>-605135577</t>
  </si>
  <si>
    <t>791038</t>
  </si>
  <si>
    <t xml:space="preserve">Demontáž nástěnná nerez 900x300x600mm, pro další využití </t>
  </si>
  <si>
    <t>183803122</t>
  </si>
  <si>
    <t>79105</t>
  </si>
  <si>
    <t>Demontáž stůl s dřezem 1750x600mm, pro další využití úprava čelní desky a otvoru pro baterii</t>
  </si>
  <si>
    <t>635968035</t>
  </si>
  <si>
    <t>79109</t>
  </si>
  <si>
    <t>Demontáž stůl s dvojdřezem 1800x600mm, pro další využití otvor pro baterii</t>
  </si>
  <si>
    <t>-164477744</t>
  </si>
  <si>
    <t>791010</t>
  </si>
  <si>
    <t xml:space="preserve">Demontáž stůl s policí 1500x600mm, pro další využití úprava pro dvojplotýnku </t>
  </si>
  <si>
    <t>527342953</t>
  </si>
  <si>
    <t xml:space="preserve">Demontáž stůl s policí 1500x600mm, pro další využití úprava pro dvojplotýnku
</t>
  </si>
  <si>
    <t>791011</t>
  </si>
  <si>
    <t>Demontáž stůl s policí a zásuvkou 900x600mm, pro další využití</t>
  </si>
  <si>
    <t>1150944660</t>
  </si>
  <si>
    <t>SO 02 -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</si>
  <si>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</si>
  <si>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</si>
  <si>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</si>
  <si>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</si>
  <si>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</si>
  <si>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</si>
  <si>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</si>
  <si>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</si>
  <si>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zeměměřičské a projektové práce</t>
  </si>
  <si>
    <t>013254000</t>
  </si>
  <si>
    <t>Dokumentace skutečného provedení stavby</t>
  </si>
  <si>
    <t>…</t>
  </si>
  <si>
    <t>1024</t>
  </si>
  <si>
    <t>-714135828</t>
  </si>
  <si>
    <t>https://podminky.urs.cz/item/CS_URS_2025_02/013254000</t>
  </si>
  <si>
    <t>VRN3</t>
  </si>
  <si>
    <t>Zařízení staveniště</t>
  </si>
  <si>
    <t>032002000</t>
  </si>
  <si>
    <t>Vybavení staveniště</t>
  </si>
  <si>
    <t>275320280</t>
  </si>
  <si>
    <t>https://podminky.urs.cz/item/CS_URS_2025_02/032002000</t>
  </si>
  <si>
    <t>VRN4</t>
  </si>
  <si>
    <t>Inženýrská činnost</t>
  </si>
  <si>
    <t>041203000</t>
  </si>
  <si>
    <t>Technický dozor investora</t>
  </si>
  <si>
    <t>1497531235</t>
  </si>
  <si>
    <t>https://podminky.urs.cz/item/CS_URS_2025_02/041203000</t>
  </si>
  <si>
    <t>VRN7</t>
  </si>
  <si>
    <t>Provozní vlivy</t>
  </si>
  <si>
    <t>071103000</t>
  </si>
  <si>
    <t>Provoz investora</t>
  </si>
  <si>
    <t>633125811</t>
  </si>
  <si>
    <t>https://podminky.urs.cz/item/CS_URS_2025_02/071103000</t>
  </si>
  <si>
    <t>VRN9</t>
  </si>
  <si>
    <t>Ostatní náklady</t>
  </si>
  <si>
    <t>092002000</t>
  </si>
  <si>
    <t>Ostatní náklady související s provozem</t>
  </si>
  <si>
    <t>223366533</t>
  </si>
  <si>
    <t>https://podminky.urs.cz/item/CS_URS_2025_02/092002000</t>
  </si>
  <si>
    <t>"protiprašná opatření"1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</si>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</sst>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962031013" TargetMode="External" /><Relationship Id="rId2" Type="http://schemas.openxmlformats.org/officeDocument/2006/relationships/hyperlink" Target="https://podminky.urs.cz/item/CS_URS_2025_02/968062747" TargetMode="External" /><Relationship Id="rId3" Type="http://schemas.openxmlformats.org/officeDocument/2006/relationships/hyperlink" Target="https://podminky.urs.cz/item/CS_URS_2025_02/968072455" TargetMode="External" /><Relationship Id="rId4" Type="http://schemas.openxmlformats.org/officeDocument/2006/relationships/hyperlink" Target="https://podminky.urs.cz/item/CS_URS_2025_02/968072456" TargetMode="External" /><Relationship Id="rId5" Type="http://schemas.openxmlformats.org/officeDocument/2006/relationships/hyperlink" Target="https://podminky.urs.cz/item/CS_URS_2025_02/971028661" TargetMode="External" /><Relationship Id="rId6" Type="http://schemas.openxmlformats.org/officeDocument/2006/relationships/hyperlink" Target="https://podminky.urs.cz/item/CS_URS_2025_01/974029666" TargetMode="External" /><Relationship Id="rId7" Type="http://schemas.openxmlformats.org/officeDocument/2006/relationships/hyperlink" Target="https://podminky.urs.cz/item/CS_URS_2025_02/974029668" TargetMode="External" /><Relationship Id="rId8" Type="http://schemas.openxmlformats.org/officeDocument/2006/relationships/hyperlink" Target="https://podminky.urs.cz/item/CS_URS_2025_02/978035117" TargetMode="External" /><Relationship Id="rId9" Type="http://schemas.openxmlformats.org/officeDocument/2006/relationships/hyperlink" Target="https://podminky.urs.cz/item/CS_URS_2025_02/997013211" TargetMode="External" /><Relationship Id="rId10" Type="http://schemas.openxmlformats.org/officeDocument/2006/relationships/hyperlink" Target="https://podminky.urs.cz/item/CS_URS_2025_02/997013501" TargetMode="External" /><Relationship Id="rId11" Type="http://schemas.openxmlformats.org/officeDocument/2006/relationships/hyperlink" Target="https://podminky.urs.cz/item/CS_URS_2025_02/997013509" TargetMode="External" /><Relationship Id="rId12" Type="http://schemas.openxmlformats.org/officeDocument/2006/relationships/hyperlink" Target="https://podminky.urs.cz/item/CS_URS_2025_02/997013631" TargetMode="External" /><Relationship Id="rId13" Type="http://schemas.openxmlformats.org/officeDocument/2006/relationships/hyperlink" Target="https://podminky.urs.cz/item/CS_URS_2025_02/763111821" TargetMode="External" /><Relationship Id="rId14" Type="http://schemas.openxmlformats.org/officeDocument/2006/relationships/hyperlink" Target="https://podminky.urs.cz/item/CS_URS_2025_02/771121026" TargetMode="External" /><Relationship Id="rId15" Type="http://schemas.openxmlformats.org/officeDocument/2006/relationships/hyperlink" Target="https://podminky.urs.cz/item/CS_URS_2025_02/771473810" TargetMode="External" /><Relationship Id="rId16" Type="http://schemas.openxmlformats.org/officeDocument/2006/relationships/hyperlink" Target="https://podminky.urs.cz/item/CS_URS_2025_02/771573810" TargetMode="External" /><Relationship Id="rId17" Type="http://schemas.openxmlformats.org/officeDocument/2006/relationships/hyperlink" Target="https://podminky.urs.cz/item/CS_URS_2025_02/776111116" TargetMode="External" /><Relationship Id="rId18" Type="http://schemas.openxmlformats.org/officeDocument/2006/relationships/hyperlink" Target="https://podminky.urs.cz/item/CS_URS_2025_02/776201811" TargetMode="External" /><Relationship Id="rId19" Type="http://schemas.openxmlformats.org/officeDocument/2006/relationships/hyperlink" Target="https://podminky.urs.cz/item/CS_URS_2025_02/776410811" TargetMode="External" /><Relationship Id="rId20" Type="http://schemas.openxmlformats.org/officeDocument/2006/relationships/hyperlink" Target="https://podminky.urs.cz/item/CS_URS_2025_02/781473810" TargetMode="External" /><Relationship Id="rId2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311272311" TargetMode="External" /><Relationship Id="rId2" Type="http://schemas.openxmlformats.org/officeDocument/2006/relationships/hyperlink" Target="https://podminky.urs.cz/item/CS_URS_2025_02/317941125" TargetMode="External" /><Relationship Id="rId3" Type="http://schemas.openxmlformats.org/officeDocument/2006/relationships/hyperlink" Target="https://podminky.urs.cz/item/CS_URS_2025_02/342272245" TargetMode="External" /><Relationship Id="rId4" Type="http://schemas.openxmlformats.org/officeDocument/2006/relationships/hyperlink" Target="https://podminky.urs.cz/item/CS_URS_2025_02/342291112" TargetMode="External" /><Relationship Id="rId5" Type="http://schemas.openxmlformats.org/officeDocument/2006/relationships/hyperlink" Target="https://podminky.urs.cz/item/CS_URS_2025_02/342291121" TargetMode="External" /><Relationship Id="rId6" Type="http://schemas.openxmlformats.org/officeDocument/2006/relationships/hyperlink" Target="https://podminky.urs.cz/item/CS_URS_2025_02/346244382" TargetMode="External" /><Relationship Id="rId7" Type="http://schemas.openxmlformats.org/officeDocument/2006/relationships/hyperlink" Target="https://podminky.urs.cz/item/CS_URS_2025_02/346481111" TargetMode="External" /><Relationship Id="rId8" Type="http://schemas.openxmlformats.org/officeDocument/2006/relationships/hyperlink" Target="https://podminky.urs.cz/item/CS_URS_2025_02/612131121" TargetMode="External" /><Relationship Id="rId9" Type="http://schemas.openxmlformats.org/officeDocument/2006/relationships/hyperlink" Target="https://podminky.urs.cz/item/CS_URS_2025_02/612135101" TargetMode="External" /><Relationship Id="rId10" Type="http://schemas.openxmlformats.org/officeDocument/2006/relationships/hyperlink" Target="https://podminky.urs.cz/item/CS_URS_2025_02/612142001" TargetMode="External" /><Relationship Id="rId11" Type="http://schemas.openxmlformats.org/officeDocument/2006/relationships/hyperlink" Target="https://podminky.urs.cz/item/CS_URS_2025_02/612311131" TargetMode="External" /><Relationship Id="rId12" Type="http://schemas.openxmlformats.org/officeDocument/2006/relationships/hyperlink" Target="https://podminky.urs.cz/item/CS_URS_2025_02/612315302" TargetMode="External" /><Relationship Id="rId13" Type="http://schemas.openxmlformats.org/officeDocument/2006/relationships/hyperlink" Target="https://podminky.urs.cz/item/CS_URS_2025_02/612325412" TargetMode="External" /><Relationship Id="rId14" Type="http://schemas.openxmlformats.org/officeDocument/2006/relationships/hyperlink" Target="https://podminky.urs.cz/item/CS_URS_2025_02/619991011" TargetMode="External" /><Relationship Id="rId15" Type="http://schemas.openxmlformats.org/officeDocument/2006/relationships/hyperlink" Target="https://podminky.urs.cz/item/CS_URS_2025_02/631312141" TargetMode="External" /><Relationship Id="rId16" Type="http://schemas.openxmlformats.org/officeDocument/2006/relationships/hyperlink" Target="https://podminky.urs.cz/item/CS_URS_2025_02/642944121" TargetMode="External" /><Relationship Id="rId17" Type="http://schemas.openxmlformats.org/officeDocument/2006/relationships/hyperlink" Target="https://podminky.urs.cz/item/CS_URS_2025_02/949101112" TargetMode="External" /><Relationship Id="rId18" Type="http://schemas.openxmlformats.org/officeDocument/2006/relationships/hyperlink" Target="https://podminky.urs.cz/item/CS_URS_2025_02/952901111" TargetMode="External" /><Relationship Id="rId19" Type="http://schemas.openxmlformats.org/officeDocument/2006/relationships/hyperlink" Target="https://podminky.urs.cz/item/CS_URS_2025_02/998011001" TargetMode="External" /><Relationship Id="rId20" Type="http://schemas.openxmlformats.org/officeDocument/2006/relationships/hyperlink" Target="https://podminky.urs.cz/item/CS_URS_2025_02/998714201" TargetMode="External" /><Relationship Id="rId21" Type="http://schemas.openxmlformats.org/officeDocument/2006/relationships/hyperlink" Target="https://podminky.urs.cz/item/CS_URS_2025_02/763111717" TargetMode="External" /><Relationship Id="rId22" Type="http://schemas.openxmlformats.org/officeDocument/2006/relationships/hyperlink" Target="https://podminky.urs.cz/item/CS_URS_2025_02/763131451" TargetMode="External" /><Relationship Id="rId23" Type="http://schemas.openxmlformats.org/officeDocument/2006/relationships/hyperlink" Target="https://podminky.urs.cz/item/CS_URS_2025_02/763131714" TargetMode="External" /><Relationship Id="rId24" Type="http://schemas.openxmlformats.org/officeDocument/2006/relationships/hyperlink" Target="https://podminky.urs.cz/item/CS_URS_2025_02/998763401" TargetMode="External" /><Relationship Id="rId25" Type="http://schemas.openxmlformats.org/officeDocument/2006/relationships/hyperlink" Target="https://podminky.urs.cz/item/CS_URS_2025_02/766660001" TargetMode="External" /><Relationship Id="rId26" Type="http://schemas.openxmlformats.org/officeDocument/2006/relationships/hyperlink" Target="https://podminky.urs.cz/item/CS_URS_2025_02/998766201" TargetMode="External" /><Relationship Id="rId27" Type="http://schemas.openxmlformats.org/officeDocument/2006/relationships/hyperlink" Target="https://podminky.urs.cz/item/CS_URS_2025_02/767620355" TargetMode="External" /><Relationship Id="rId28" Type="http://schemas.openxmlformats.org/officeDocument/2006/relationships/hyperlink" Target="https://podminky.urs.cz/item/CS_URS_2025_02/767995101" TargetMode="External" /><Relationship Id="rId29" Type="http://schemas.openxmlformats.org/officeDocument/2006/relationships/hyperlink" Target="https://podminky.urs.cz/item/CS_URS_2025_02/998767201" TargetMode="External" /><Relationship Id="rId30" Type="http://schemas.openxmlformats.org/officeDocument/2006/relationships/hyperlink" Target="https://podminky.urs.cz/item/CS_URS_2025_02/771111011" TargetMode="External" /><Relationship Id="rId31" Type="http://schemas.openxmlformats.org/officeDocument/2006/relationships/hyperlink" Target="https://podminky.urs.cz/item/CS_URS_2025_02/771121011" TargetMode="External" /><Relationship Id="rId32" Type="http://schemas.openxmlformats.org/officeDocument/2006/relationships/hyperlink" Target="https://podminky.urs.cz/item/CS_URS_2025_02/771151011" TargetMode="External" /><Relationship Id="rId33" Type="http://schemas.openxmlformats.org/officeDocument/2006/relationships/hyperlink" Target="https://podminky.urs.cz/item/CS_URS_2025_02/771474112" TargetMode="External" /><Relationship Id="rId34" Type="http://schemas.openxmlformats.org/officeDocument/2006/relationships/hyperlink" Target="https://podminky.urs.cz/item/CS_URS_2025_02/771574433" TargetMode="External" /><Relationship Id="rId35" Type="http://schemas.openxmlformats.org/officeDocument/2006/relationships/hyperlink" Target="https://podminky.urs.cz/item/CS_URS_2025_02/771591123" TargetMode="External" /><Relationship Id="rId36" Type="http://schemas.openxmlformats.org/officeDocument/2006/relationships/hyperlink" Target="https://podminky.urs.cz/item/CS_URS_2025_02/771592011" TargetMode="External" /><Relationship Id="rId37" Type="http://schemas.openxmlformats.org/officeDocument/2006/relationships/hyperlink" Target="https://podminky.urs.cz/item/CS_URS_2025_02/998771201" TargetMode="External" /><Relationship Id="rId38" Type="http://schemas.openxmlformats.org/officeDocument/2006/relationships/hyperlink" Target="https://podminky.urs.cz/item/CS_URS_2025_02/776111311" TargetMode="External" /><Relationship Id="rId39" Type="http://schemas.openxmlformats.org/officeDocument/2006/relationships/hyperlink" Target="https://podminky.urs.cz/item/CS_URS_2025_02/776121112" TargetMode="External" /><Relationship Id="rId40" Type="http://schemas.openxmlformats.org/officeDocument/2006/relationships/hyperlink" Target="https://podminky.urs.cz/item/CS_URS_2025_02/776141111" TargetMode="External" /><Relationship Id="rId41" Type="http://schemas.openxmlformats.org/officeDocument/2006/relationships/hyperlink" Target="https://podminky.urs.cz/item/CS_URS_2025_02/776231111" TargetMode="External" /><Relationship Id="rId42" Type="http://schemas.openxmlformats.org/officeDocument/2006/relationships/hyperlink" Target="https://podminky.urs.cz/item/CS_URS_2025_02/776411211" TargetMode="External" /><Relationship Id="rId43" Type="http://schemas.openxmlformats.org/officeDocument/2006/relationships/hyperlink" Target="https://podminky.urs.cz/item/CS_URS_2025_02/776421312" TargetMode="External" /><Relationship Id="rId44" Type="http://schemas.openxmlformats.org/officeDocument/2006/relationships/hyperlink" Target="https://podminky.urs.cz/item/CS_URS_2025_02/776991222" TargetMode="External" /><Relationship Id="rId45" Type="http://schemas.openxmlformats.org/officeDocument/2006/relationships/hyperlink" Target="https://podminky.urs.cz/item/CS_URS_2025_02/998776201" TargetMode="External" /><Relationship Id="rId46" Type="http://schemas.openxmlformats.org/officeDocument/2006/relationships/hyperlink" Target="https://podminky.urs.cz/item/CS_URS_2025_02/781111011" TargetMode="External" /><Relationship Id="rId47" Type="http://schemas.openxmlformats.org/officeDocument/2006/relationships/hyperlink" Target="https://podminky.urs.cz/item/CS_URS_2025_02/781121011" TargetMode="External" /><Relationship Id="rId48" Type="http://schemas.openxmlformats.org/officeDocument/2006/relationships/hyperlink" Target="https://podminky.urs.cz/item/CS_URS_2025_02/781151031" TargetMode="External" /><Relationship Id="rId49" Type="http://schemas.openxmlformats.org/officeDocument/2006/relationships/hyperlink" Target="https://podminky.urs.cz/item/CS_URS_2025_02/781472416" TargetMode="External" /><Relationship Id="rId50" Type="http://schemas.openxmlformats.org/officeDocument/2006/relationships/hyperlink" Target="https://podminky.urs.cz/item/CS_URS_2025_02/781492411" TargetMode="External" /><Relationship Id="rId51" Type="http://schemas.openxmlformats.org/officeDocument/2006/relationships/hyperlink" Target="https://podminky.urs.cz/item/CS_URS_2025_02/781492451" TargetMode="External" /><Relationship Id="rId52" Type="http://schemas.openxmlformats.org/officeDocument/2006/relationships/hyperlink" Target="https://podminky.urs.cz/item/CS_URS_2025_02/781495123" TargetMode="External" /><Relationship Id="rId53" Type="http://schemas.openxmlformats.org/officeDocument/2006/relationships/hyperlink" Target="https://podminky.urs.cz/item/CS_URS_2025_02/781495211" TargetMode="External" /><Relationship Id="rId54" Type="http://schemas.openxmlformats.org/officeDocument/2006/relationships/hyperlink" Target="https://podminky.urs.cz/item/CS_URS_2025_02/998781201" TargetMode="External" /><Relationship Id="rId55" Type="http://schemas.openxmlformats.org/officeDocument/2006/relationships/hyperlink" Target="https://podminky.urs.cz/item/CS_URS_2025_02/783827425" TargetMode="External" /><Relationship Id="rId56" Type="http://schemas.openxmlformats.org/officeDocument/2006/relationships/hyperlink" Target="https://podminky.urs.cz/item/CS_URS_2025_02/784161503" TargetMode="External" /><Relationship Id="rId57" Type="http://schemas.openxmlformats.org/officeDocument/2006/relationships/hyperlink" Target="https://podminky.urs.cz/item/CS_URS_2025_02/784181103" TargetMode="External" /><Relationship Id="rId58" Type="http://schemas.openxmlformats.org/officeDocument/2006/relationships/hyperlink" Target="https://podminky.urs.cz/item/CS_URS_2025_02/784221103" TargetMode="External" /><Relationship Id="rId59" Type="http://schemas.openxmlformats.org/officeDocument/2006/relationships/hyperlink" Target="https://podminky.urs.cz/item/CS_URS_2025_02/784511035" TargetMode="External" /><Relationship Id="rId60" Type="http://schemas.openxmlformats.org/officeDocument/2006/relationships/hyperlink" Target="https://podminky.urs.cz/item/CS_URS_2025_02/784511051" TargetMode="External" /><Relationship Id="rId61" Type="http://schemas.openxmlformats.org/officeDocument/2006/relationships/hyperlink" Target="https://podminky.urs.cz/item/CS_URS_2025_02/784511101" TargetMode="External" /><Relationship Id="rId62" Type="http://schemas.openxmlformats.org/officeDocument/2006/relationships/hyperlink" Target="https://podminky.urs.cz/item/CS_URS_2025_02/784511101" TargetMode="External" /><Relationship Id="rId63" Type="http://schemas.openxmlformats.org/officeDocument/2006/relationships/hyperlink" Target="https://podminky.urs.cz/item/CS_URS_2025_02/786614001" TargetMode="External" /><Relationship Id="rId64" Type="http://schemas.openxmlformats.org/officeDocument/2006/relationships/hyperlink" Target="https://podminky.urs.cz/item/CS_URS_2025_02/786614003" TargetMode="External" /><Relationship Id="rId65" Type="http://schemas.openxmlformats.org/officeDocument/2006/relationships/hyperlink" Target="https://podminky.urs.cz/item/CS_URS_2025_02/998786201" TargetMode="External" /><Relationship Id="rId6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HZS2491" TargetMode="External" /><Relationship Id="rId2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HZS2491" TargetMode="External" /><Relationship Id="rId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7351109.R" TargetMode="External" /><Relationship Id="rId2" Type="http://schemas.openxmlformats.org/officeDocument/2006/relationships/hyperlink" Target="https://podminky.urs.cz/item/CS_URS_2025_02/735111810" TargetMode="External" /><Relationship Id="rId3" Type="http://schemas.openxmlformats.org/officeDocument/2006/relationships/hyperlink" Target="https://podminky.urs.cz/item/CS_URS_2025_02/735117110" TargetMode="External" /><Relationship Id="rId4" Type="http://schemas.openxmlformats.org/officeDocument/2006/relationships/hyperlink" Target="https://podminky.urs.cz/item/CS_URS_2025_02/735118110" TargetMode="External" /><Relationship Id="rId5" Type="http://schemas.openxmlformats.org/officeDocument/2006/relationships/hyperlink" Target="https://podminky.urs.cz/item/CS_URS_2025_02/735191902" TargetMode="External" /><Relationship Id="rId6" Type="http://schemas.openxmlformats.org/officeDocument/2006/relationships/hyperlink" Target="https://podminky.urs.cz/item/CS_URS_2025_02/735191904" TargetMode="External" /><Relationship Id="rId7" Type="http://schemas.openxmlformats.org/officeDocument/2006/relationships/hyperlink" Target="https://podminky.urs.cz/item/CS_URS_2025_02/735191905" TargetMode="External" /><Relationship Id="rId8" Type="http://schemas.openxmlformats.org/officeDocument/2006/relationships/hyperlink" Target="https://podminky.urs.cz/item/CS_URS_2025_02/998735201" TargetMode="External" /><Relationship Id="rId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013254000" TargetMode="External" /><Relationship Id="rId2" Type="http://schemas.openxmlformats.org/officeDocument/2006/relationships/hyperlink" Target="https://podminky.urs.cz/item/CS_URS_2025_02/032002000" TargetMode="External" /><Relationship Id="rId3" Type="http://schemas.openxmlformats.org/officeDocument/2006/relationships/hyperlink" Target="https://podminky.urs.cz/item/CS_URS_2025_02/041203000" TargetMode="External" /><Relationship Id="rId4" Type="http://schemas.openxmlformats.org/officeDocument/2006/relationships/hyperlink" Target="https://podminky.urs.cz/item/CS_URS_2025_02/071103000" TargetMode="External" /><Relationship Id="rId5" Type="http://schemas.openxmlformats.org/officeDocument/2006/relationships/hyperlink" Target="https://podminky.urs.cz/item/CS_URS_2025_02/092002000" TargetMode="External" /><Relationship Id="rId6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33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0162025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školní jídelny - výdejny - Gymnázium Polička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Polička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23. 9. 2025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Gymnázium Polička, nábř.Svobody 306,572 01 Polička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KALVODA &amp; KOSNAR ARCHITEKTI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ROUND(SUM(AG55:AG62),2)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ROUND(SUM(AS55:AS62),2)</f>
        <v>0</v>
      </c>
      <c r="AT54" s="108">
        <f>ROUND(SUM(AV54:AW54),2)</f>
        <v>0</v>
      </c>
      <c r="AU54" s="109">
        <f>ROUND(SUM(AU55:AU62),5)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ROUND(SUM(AZ55:AZ62),2)</f>
        <v>0</v>
      </c>
      <c r="BA54" s="108">
        <f>ROUND(SUM(BA55:BA62),2)</f>
        <v>0</v>
      </c>
      <c r="BB54" s="108">
        <f>ROUND(SUM(BB55:BB62),2)</f>
        <v>0</v>
      </c>
      <c r="BC54" s="108">
        <f>ROUND(SUM(BC55:BC62),2)</f>
        <v>0</v>
      </c>
      <c r="BD54" s="110">
        <f>ROUND(SUM(BD55:BD62),2)</f>
        <v>0</v>
      </c>
      <c r="BE54" s="6"/>
      <c r="BS54" s="111" t="s">
        <v>71</v>
      </c>
      <c r="BT54" s="111" t="s">
        <v>72</v>
      </c>
      <c r="BU54" s="112" t="s">
        <v>73</v>
      </c>
      <c r="BV54" s="111" t="s">
        <v>74</v>
      </c>
      <c r="BW54" s="111" t="s">
        <v>5</v>
      </c>
      <c r="BX54" s="111" t="s">
        <v>75</v>
      </c>
      <c r="CL54" s="111" t="s">
        <v>19</v>
      </c>
    </row>
    <row r="55" s="7" customFormat="1" ht="24.75" customHeight="1">
      <c r="A55" s="113" t="s">
        <v>76</v>
      </c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01.1 - Bourací práce'!J30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79</v>
      </c>
      <c r="AR55" s="120"/>
      <c r="AS55" s="121">
        <v>0</v>
      </c>
      <c r="AT55" s="122">
        <f>ROUND(SUM(AV55:AW55),2)</f>
        <v>0</v>
      </c>
      <c r="AU55" s="123">
        <f>'SO 01.1 - Bourací práce'!P87</f>
        <v>0</v>
      </c>
      <c r="AV55" s="122">
        <f>'SO 01.1 - Bourací práce'!J33</f>
        <v>0</v>
      </c>
      <c r="AW55" s="122">
        <f>'SO 01.1 - Bourací práce'!J34</f>
        <v>0</v>
      </c>
      <c r="AX55" s="122">
        <f>'SO 01.1 - Bourací práce'!J35</f>
        <v>0</v>
      </c>
      <c r="AY55" s="122">
        <f>'SO 01.1 - Bourací práce'!J36</f>
        <v>0</v>
      </c>
      <c r="AZ55" s="122">
        <f>'SO 01.1 - Bourací práce'!F33</f>
        <v>0</v>
      </c>
      <c r="BA55" s="122">
        <f>'SO 01.1 - Bourací práce'!F34</f>
        <v>0</v>
      </c>
      <c r="BB55" s="122">
        <f>'SO 01.1 - Bourací práce'!F35</f>
        <v>0</v>
      </c>
      <c r="BC55" s="122">
        <f>'SO 01.1 - Bourací práce'!F36</f>
        <v>0</v>
      </c>
      <c r="BD55" s="124">
        <f>'SO 01.1 - Bourací práce'!F37</f>
        <v>0</v>
      </c>
      <c r="BE55" s="7"/>
      <c r="BT55" s="125" t="s">
        <v>80</v>
      </c>
      <c r="BV55" s="125" t="s">
        <v>74</v>
      </c>
      <c r="BW55" s="125" t="s">
        <v>81</v>
      </c>
      <c r="BX55" s="125" t="s">
        <v>5</v>
      </c>
      <c r="CL55" s="125" t="s">
        <v>19</v>
      </c>
      <c r="CM55" s="125" t="s">
        <v>82</v>
      </c>
    </row>
    <row r="56" s="7" customFormat="1" ht="24.75" customHeight="1">
      <c r="A56" s="113" t="s">
        <v>76</v>
      </c>
      <c r="B56" s="114"/>
      <c r="C56" s="115"/>
      <c r="D56" s="116" t="s">
        <v>83</v>
      </c>
      <c r="E56" s="116"/>
      <c r="F56" s="116"/>
      <c r="G56" s="116"/>
      <c r="H56" s="116"/>
      <c r="I56" s="117"/>
      <c r="J56" s="116" t="s">
        <v>84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01.2 - Nové konstrukce'!J30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79</v>
      </c>
      <c r="AR56" s="120"/>
      <c r="AS56" s="121">
        <v>0</v>
      </c>
      <c r="AT56" s="122">
        <f>ROUND(SUM(AV56:AW56),2)</f>
        <v>0</v>
      </c>
      <c r="AU56" s="123">
        <f>'SO 01.2 - Nové konstrukce'!P95</f>
        <v>0</v>
      </c>
      <c r="AV56" s="122">
        <f>'SO 01.2 - Nové konstrukce'!J33</f>
        <v>0</v>
      </c>
      <c r="AW56" s="122">
        <f>'SO 01.2 - Nové konstrukce'!J34</f>
        <v>0</v>
      </c>
      <c r="AX56" s="122">
        <f>'SO 01.2 - Nové konstrukce'!J35</f>
        <v>0</v>
      </c>
      <c r="AY56" s="122">
        <f>'SO 01.2 - Nové konstrukce'!J36</f>
        <v>0</v>
      </c>
      <c r="AZ56" s="122">
        <f>'SO 01.2 - Nové konstrukce'!F33</f>
        <v>0</v>
      </c>
      <c r="BA56" s="122">
        <f>'SO 01.2 - Nové konstrukce'!F34</f>
        <v>0</v>
      </c>
      <c r="BB56" s="122">
        <f>'SO 01.2 - Nové konstrukce'!F35</f>
        <v>0</v>
      </c>
      <c r="BC56" s="122">
        <f>'SO 01.2 - Nové konstrukce'!F36</f>
        <v>0</v>
      </c>
      <c r="BD56" s="124">
        <f>'SO 01.2 - Nové konstrukce'!F37</f>
        <v>0</v>
      </c>
      <c r="BE56" s="7"/>
      <c r="BT56" s="125" t="s">
        <v>80</v>
      </c>
      <c r="BV56" s="125" t="s">
        <v>74</v>
      </c>
      <c r="BW56" s="125" t="s">
        <v>85</v>
      </c>
      <c r="BX56" s="125" t="s">
        <v>5</v>
      </c>
      <c r="CL56" s="125" t="s">
        <v>19</v>
      </c>
      <c r="CM56" s="125" t="s">
        <v>82</v>
      </c>
    </row>
    <row r="57" s="7" customFormat="1" ht="24.75" customHeight="1">
      <c r="A57" s="113" t="s">
        <v>76</v>
      </c>
      <c r="B57" s="114"/>
      <c r="C57" s="115"/>
      <c r="D57" s="116" t="s">
        <v>86</v>
      </c>
      <c r="E57" s="116"/>
      <c r="F57" s="116"/>
      <c r="G57" s="116"/>
      <c r="H57" s="116"/>
      <c r="I57" s="117"/>
      <c r="J57" s="116" t="s">
        <v>87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01.3 - ZTI'!J30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79</v>
      </c>
      <c r="AR57" s="120"/>
      <c r="AS57" s="121">
        <v>0</v>
      </c>
      <c r="AT57" s="122">
        <f>ROUND(SUM(AV57:AW57),2)</f>
        <v>0</v>
      </c>
      <c r="AU57" s="123">
        <f>'SO 01.3 - ZTI'!P87</f>
        <v>0</v>
      </c>
      <c r="AV57" s="122">
        <f>'SO 01.3 - ZTI'!J33</f>
        <v>0</v>
      </c>
      <c r="AW57" s="122">
        <f>'SO 01.3 - ZTI'!J34</f>
        <v>0</v>
      </c>
      <c r="AX57" s="122">
        <f>'SO 01.3 - ZTI'!J35</f>
        <v>0</v>
      </c>
      <c r="AY57" s="122">
        <f>'SO 01.3 - ZTI'!J36</f>
        <v>0</v>
      </c>
      <c r="AZ57" s="122">
        <f>'SO 01.3 - ZTI'!F33</f>
        <v>0</v>
      </c>
      <c r="BA57" s="122">
        <f>'SO 01.3 - ZTI'!F34</f>
        <v>0</v>
      </c>
      <c r="BB57" s="122">
        <f>'SO 01.3 - ZTI'!F35</f>
        <v>0</v>
      </c>
      <c r="BC57" s="122">
        <f>'SO 01.3 - ZTI'!F36</f>
        <v>0</v>
      </c>
      <c r="BD57" s="124">
        <f>'SO 01.3 - ZTI'!F37</f>
        <v>0</v>
      </c>
      <c r="BE57" s="7"/>
      <c r="BT57" s="125" t="s">
        <v>80</v>
      </c>
      <c r="BV57" s="125" t="s">
        <v>74</v>
      </c>
      <c r="BW57" s="125" t="s">
        <v>88</v>
      </c>
      <c r="BX57" s="125" t="s">
        <v>5</v>
      </c>
      <c r="CL57" s="125" t="s">
        <v>19</v>
      </c>
      <c r="CM57" s="125" t="s">
        <v>82</v>
      </c>
    </row>
    <row r="58" s="7" customFormat="1" ht="24.75" customHeight="1">
      <c r="A58" s="113" t="s">
        <v>76</v>
      </c>
      <c r="B58" s="114"/>
      <c r="C58" s="115"/>
      <c r="D58" s="116" t="s">
        <v>89</v>
      </c>
      <c r="E58" s="116"/>
      <c r="F58" s="116"/>
      <c r="G58" s="116"/>
      <c r="H58" s="116"/>
      <c r="I58" s="117"/>
      <c r="J58" s="116" t="s">
        <v>90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01.4 - ELEKTRO SILNOPROUD'!J30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79</v>
      </c>
      <c r="AR58" s="120"/>
      <c r="AS58" s="121">
        <v>0</v>
      </c>
      <c r="AT58" s="122">
        <f>ROUND(SUM(AV58:AW58),2)</f>
        <v>0</v>
      </c>
      <c r="AU58" s="123">
        <f>'SO 01.4 - ELEKTRO SILNOPROUD'!P82</f>
        <v>0</v>
      </c>
      <c r="AV58" s="122">
        <f>'SO 01.4 - ELEKTRO SILNOPROUD'!J33</f>
        <v>0</v>
      </c>
      <c r="AW58" s="122">
        <f>'SO 01.4 - ELEKTRO SILNOPROUD'!J34</f>
        <v>0</v>
      </c>
      <c r="AX58" s="122">
        <f>'SO 01.4 - ELEKTRO SILNOPROUD'!J35</f>
        <v>0</v>
      </c>
      <c r="AY58" s="122">
        <f>'SO 01.4 - ELEKTRO SILNOPROUD'!J36</f>
        <v>0</v>
      </c>
      <c r="AZ58" s="122">
        <f>'SO 01.4 - ELEKTRO SILNOPROUD'!F33</f>
        <v>0</v>
      </c>
      <c r="BA58" s="122">
        <f>'SO 01.4 - ELEKTRO SILNOPROUD'!F34</f>
        <v>0</v>
      </c>
      <c r="BB58" s="122">
        <f>'SO 01.4 - ELEKTRO SILNOPROUD'!F35</f>
        <v>0</v>
      </c>
      <c r="BC58" s="122">
        <f>'SO 01.4 - ELEKTRO SILNOPROUD'!F36</f>
        <v>0</v>
      </c>
      <c r="BD58" s="124">
        <f>'SO 01.4 - ELEKTRO SILNOPROUD'!F37</f>
        <v>0</v>
      </c>
      <c r="BE58" s="7"/>
      <c r="BT58" s="125" t="s">
        <v>80</v>
      </c>
      <c r="BV58" s="125" t="s">
        <v>74</v>
      </c>
      <c r="BW58" s="125" t="s">
        <v>91</v>
      </c>
      <c r="BX58" s="125" t="s">
        <v>5</v>
      </c>
      <c r="CL58" s="125" t="s">
        <v>19</v>
      </c>
      <c r="CM58" s="125" t="s">
        <v>82</v>
      </c>
    </row>
    <row r="59" s="7" customFormat="1" ht="24.75" customHeight="1">
      <c r="A59" s="113" t="s">
        <v>76</v>
      </c>
      <c r="B59" s="114"/>
      <c r="C59" s="115"/>
      <c r="D59" s="116" t="s">
        <v>92</v>
      </c>
      <c r="E59" s="116"/>
      <c r="F59" s="116"/>
      <c r="G59" s="116"/>
      <c r="H59" s="116"/>
      <c r="I59" s="117"/>
      <c r="J59" s="116" t="s">
        <v>93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01.5 - ELEKTRO SLABOPROUD'!J30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79</v>
      </c>
      <c r="AR59" s="120"/>
      <c r="AS59" s="121">
        <v>0</v>
      </c>
      <c r="AT59" s="122">
        <f>ROUND(SUM(AV59:AW59),2)</f>
        <v>0</v>
      </c>
      <c r="AU59" s="123">
        <f>'SO 01.5 - ELEKTRO SLABOPROUD'!P82</f>
        <v>0</v>
      </c>
      <c r="AV59" s="122">
        <f>'SO 01.5 - ELEKTRO SLABOPROUD'!J33</f>
        <v>0</v>
      </c>
      <c r="AW59" s="122">
        <f>'SO 01.5 - ELEKTRO SLABOPROUD'!J34</f>
        <v>0</v>
      </c>
      <c r="AX59" s="122">
        <f>'SO 01.5 - ELEKTRO SLABOPROUD'!J35</f>
        <v>0</v>
      </c>
      <c r="AY59" s="122">
        <f>'SO 01.5 - ELEKTRO SLABOPROUD'!J36</f>
        <v>0</v>
      </c>
      <c r="AZ59" s="122">
        <f>'SO 01.5 - ELEKTRO SLABOPROUD'!F33</f>
        <v>0</v>
      </c>
      <c r="BA59" s="122">
        <f>'SO 01.5 - ELEKTRO SLABOPROUD'!F34</f>
        <v>0</v>
      </c>
      <c r="BB59" s="122">
        <f>'SO 01.5 - ELEKTRO SLABOPROUD'!F35</f>
        <v>0</v>
      </c>
      <c r="BC59" s="122">
        <f>'SO 01.5 - ELEKTRO SLABOPROUD'!F36</f>
        <v>0</v>
      </c>
      <c r="BD59" s="124">
        <f>'SO 01.5 - ELEKTRO SLABOPROUD'!F37</f>
        <v>0</v>
      </c>
      <c r="BE59" s="7"/>
      <c r="BT59" s="125" t="s">
        <v>80</v>
      </c>
      <c r="BV59" s="125" t="s">
        <v>74</v>
      </c>
      <c r="BW59" s="125" t="s">
        <v>94</v>
      </c>
      <c r="BX59" s="125" t="s">
        <v>5</v>
      </c>
      <c r="CL59" s="125" t="s">
        <v>19</v>
      </c>
      <c r="CM59" s="125" t="s">
        <v>82</v>
      </c>
    </row>
    <row r="60" s="7" customFormat="1" ht="24.75" customHeight="1">
      <c r="A60" s="113" t="s">
        <v>76</v>
      </c>
      <c r="B60" s="114"/>
      <c r="C60" s="115"/>
      <c r="D60" s="116" t="s">
        <v>95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 01.6 - UT'!J30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79</v>
      </c>
      <c r="AR60" s="120"/>
      <c r="AS60" s="121">
        <v>0</v>
      </c>
      <c r="AT60" s="122">
        <f>ROUND(SUM(AV60:AW60),2)</f>
        <v>0</v>
      </c>
      <c r="AU60" s="123">
        <f>'SO 01.6 - UT'!P81</f>
        <v>0</v>
      </c>
      <c r="AV60" s="122">
        <f>'SO 01.6 - UT'!J33</f>
        <v>0</v>
      </c>
      <c r="AW60" s="122">
        <f>'SO 01.6 - UT'!J34</f>
        <v>0</v>
      </c>
      <c r="AX60" s="122">
        <f>'SO 01.6 - UT'!J35</f>
        <v>0</v>
      </c>
      <c r="AY60" s="122">
        <f>'SO 01.6 - UT'!J36</f>
        <v>0</v>
      </c>
      <c r="AZ60" s="122">
        <f>'SO 01.6 - UT'!F33</f>
        <v>0</v>
      </c>
      <c r="BA60" s="122">
        <f>'SO 01.6 - UT'!F34</f>
        <v>0</v>
      </c>
      <c r="BB60" s="122">
        <f>'SO 01.6 - UT'!F35</f>
        <v>0</v>
      </c>
      <c r="BC60" s="122">
        <f>'SO 01.6 - UT'!F36</f>
        <v>0</v>
      </c>
      <c r="BD60" s="124">
        <f>'SO 01.6 - UT'!F37</f>
        <v>0</v>
      </c>
      <c r="BE60" s="7"/>
      <c r="BT60" s="125" t="s">
        <v>80</v>
      </c>
      <c r="BV60" s="125" t="s">
        <v>74</v>
      </c>
      <c r="BW60" s="125" t="s">
        <v>97</v>
      </c>
      <c r="BX60" s="125" t="s">
        <v>5</v>
      </c>
      <c r="CL60" s="125" t="s">
        <v>19</v>
      </c>
      <c r="CM60" s="125" t="s">
        <v>82</v>
      </c>
    </row>
    <row r="61" s="7" customFormat="1" ht="24.75" customHeight="1">
      <c r="A61" s="113" t="s">
        <v>76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99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 01.7 - GASTRO'!J30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79</v>
      </c>
      <c r="AR61" s="120"/>
      <c r="AS61" s="121">
        <v>0</v>
      </c>
      <c r="AT61" s="122">
        <f>ROUND(SUM(AV61:AW61),2)</f>
        <v>0</v>
      </c>
      <c r="AU61" s="123">
        <f>'SO 01.7 - GASTRO'!P81</f>
        <v>0</v>
      </c>
      <c r="AV61" s="122">
        <f>'SO 01.7 - GASTRO'!J33</f>
        <v>0</v>
      </c>
      <c r="AW61" s="122">
        <f>'SO 01.7 - GASTRO'!J34</f>
        <v>0</v>
      </c>
      <c r="AX61" s="122">
        <f>'SO 01.7 - GASTRO'!J35</f>
        <v>0</v>
      </c>
      <c r="AY61" s="122">
        <f>'SO 01.7 - GASTRO'!J36</f>
        <v>0</v>
      </c>
      <c r="AZ61" s="122">
        <f>'SO 01.7 - GASTRO'!F33</f>
        <v>0</v>
      </c>
      <c r="BA61" s="122">
        <f>'SO 01.7 - GASTRO'!F34</f>
        <v>0</v>
      </c>
      <c r="BB61" s="122">
        <f>'SO 01.7 - GASTRO'!F35</f>
        <v>0</v>
      </c>
      <c r="BC61" s="122">
        <f>'SO 01.7 - GASTRO'!F36</f>
        <v>0</v>
      </c>
      <c r="BD61" s="124">
        <f>'SO 01.7 - GASTRO'!F37</f>
        <v>0</v>
      </c>
      <c r="BE61" s="7"/>
      <c r="BT61" s="125" t="s">
        <v>80</v>
      </c>
      <c r="BV61" s="125" t="s">
        <v>74</v>
      </c>
      <c r="BW61" s="125" t="s">
        <v>100</v>
      </c>
      <c r="BX61" s="125" t="s">
        <v>5</v>
      </c>
      <c r="CL61" s="125" t="s">
        <v>19</v>
      </c>
      <c r="CM61" s="125" t="s">
        <v>82</v>
      </c>
    </row>
    <row r="62" s="7" customFormat="1" ht="16.5" customHeight="1">
      <c r="A62" s="113" t="s">
        <v>76</v>
      </c>
      <c r="B62" s="114"/>
      <c r="C62" s="115"/>
      <c r="D62" s="116" t="s">
        <v>101</v>
      </c>
      <c r="E62" s="116"/>
      <c r="F62" s="116"/>
      <c r="G62" s="116"/>
      <c r="H62" s="116"/>
      <c r="I62" s="117"/>
      <c r="J62" s="116" t="s">
        <v>102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'SO 02 - VRN'!J30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103</v>
      </c>
      <c r="AR62" s="120"/>
      <c r="AS62" s="126">
        <v>0</v>
      </c>
      <c r="AT62" s="127">
        <f>ROUND(SUM(AV62:AW62),2)</f>
        <v>0</v>
      </c>
      <c r="AU62" s="128">
        <f>'SO 02 - VRN'!P85</f>
        <v>0</v>
      </c>
      <c r="AV62" s="127">
        <f>'SO 02 - VRN'!J33</f>
        <v>0</v>
      </c>
      <c r="AW62" s="127">
        <f>'SO 02 - VRN'!J34</f>
        <v>0</v>
      </c>
      <c r="AX62" s="127">
        <f>'SO 02 - VRN'!J35</f>
        <v>0</v>
      </c>
      <c r="AY62" s="127">
        <f>'SO 02 - VRN'!J36</f>
        <v>0</v>
      </c>
      <c r="AZ62" s="127">
        <f>'SO 02 - VRN'!F33</f>
        <v>0</v>
      </c>
      <c r="BA62" s="127">
        <f>'SO 02 - VRN'!F34</f>
        <v>0</v>
      </c>
      <c r="BB62" s="127">
        <f>'SO 02 - VRN'!F35</f>
        <v>0</v>
      </c>
      <c r="BC62" s="127">
        <f>'SO 02 - VRN'!F36</f>
        <v>0</v>
      </c>
      <c r="BD62" s="129">
        <f>'SO 02 - VRN'!F37</f>
        <v>0</v>
      </c>
      <c r="BE62" s="7"/>
      <c r="BT62" s="125" t="s">
        <v>80</v>
      </c>
      <c r="BV62" s="125" t="s">
        <v>74</v>
      </c>
      <c r="BW62" s="125" t="s">
        <v>104</v>
      </c>
      <c r="BX62" s="125" t="s">
        <v>5</v>
      </c>
      <c r="CL62" s="125" t="s">
        <v>19</v>
      </c>
      <c r="CM62" s="125" t="s">
        <v>82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zLrwN7OBx+uyuZNyMVFCn1LgKlhzQK6KCLK72/G3rNRJEzYy9ebEtXbvHgc6VN2vrFmXnWnBs9F1xngBovdWPw==" hashValue="zkOGXIIsk81sLwftllwL/YqUj6pnJjzj0DIuJbp2kG8iCYkIiXEchLAZ9uC+kE3psXwMUjX5cQKY60aI7K46EQ==" algorithmName="SHA-512" password="C75F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.1 - Bourací práce'!C2" display="/"/>
    <hyperlink ref="A56" location="'SO 01.2 - Nové konstrukce'!C2" display="/"/>
    <hyperlink ref="A57" location="'SO 01.3 - ZTI'!C2" display="/"/>
    <hyperlink ref="A58" location="'SO 01.4 - ELEKTRO SILNOPROUD'!C2" display="/"/>
    <hyperlink ref="A59" location="'SO 01.5 - ELEKTRO SLABOPROUD'!C2" display="/"/>
    <hyperlink ref="A60" location="'SO 01.6 - UT'!C2" display="/"/>
    <hyperlink ref="A61" location="'SO 01.7 - GASTRO'!C2" display="/"/>
    <hyperlink ref="A62" location="'SO 02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9" customWidth="1"/>
    <col min="2" max="2" width="1.667969" style="279" customWidth="1"/>
    <col min="3" max="4" width="5" style="279" customWidth="1"/>
    <col min="5" max="5" width="11.66016" style="279" customWidth="1"/>
    <col min="6" max="6" width="9.160156" style="279" customWidth="1"/>
    <col min="7" max="7" width="5" style="279" customWidth="1"/>
    <col min="8" max="8" width="77.83203" style="279" customWidth="1"/>
    <col min="9" max="10" width="20" style="279" customWidth="1"/>
    <col min="11" max="11" width="1.667969" style="279" customWidth="1"/>
  </cols>
  <sheetData>
    <row r="1" s="1" customFormat="1" ht="37.5" customHeight="1"/>
    <row r="2" s="1" customFormat="1" ht="7.5" customHeight="1">
      <c r="B2" s="280"/>
      <c r="C2" s="281"/>
      <c r="D2" s="281"/>
      <c r="E2" s="281"/>
      <c r="F2" s="281"/>
      <c r="G2" s="281"/>
      <c r="H2" s="281"/>
      <c r="I2" s="281"/>
      <c r="J2" s="281"/>
      <c r="K2" s="282"/>
    </row>
    <row r="3" s="16" customFormat="1" ht="45" customHeight="1">
      <c r="B3" s="283"/>
      <c r="C3" s="284" t="s">
        <v>1431</v>
      </c>
      <c r="D3" s="284"/>
      <c r="E3" s="284"/>
      <c r="F3" s="284"/>
      <c r="G3" s="284"/>
      <c r="H3" s="284"/>
      <c r="I3" s="284"/>
      <c r="J3" s="284"/>
      <c r="K3" s="285"/>
    </row>
    <row r="4" s="1" customFormat="1" ht="25.5" customHeight="1">
      <c r="B4" s="286"/>
      <c r="C4" s="287" t="s">
        <v>1432</v>
      </c>
      <c r="D4" s="287"/>
      <c r="E4" s="287"/>
      <c r="F4" s="287"/>
      <c r="G4" s="287"/>
      <c r="H4" s="287"/>
      <c r="I4" s="287"/>
      <c r="J4" s="287"/>
      <c r="K4" s="288"/>
    </row>
    <row r="5" s="1" customFormat="1" ht="5.25" customHeight="1">
      <c r="B5" s="286"/>
      <c r="C5" s="289"/>
      <c r="D5" s="289"/>
      <c r="E5" s="289"/>
      <c r="F5" s="289"/>
      <c r="G5" s="289"/>
      <c r="H5" s="289"/>
      <c r="I5" s="289"/>
      <c r="J5" s="289"/>
      <c r="K5" s="288"/>
    </row>
    <row r="6" s="1" customFormat="1" ht="15" customHeight="1">
      <c r="B6" s="286"/>
      <c r="C6" s="290" t="s">
        <v>1433</v>
      </c>
      <c r="D6" s="290"/>
      <c r="E6" s="290"/>
      <c r="F6" s="290"/>
      <c r="G6" s="290"/>
      <c r="H6" s="290"/>
      <c r="I6" s="290"/>
      <c r="J6" s="290"/>
      <c r="K6" s="288"/>
    </row>
    <row r="7" s="1" customFormat="1" ht="15" customHeight="1">
      <c r="B7" s="291"/>
      <c r="C7" s="290" t="s">
        <v>1434</v>
      </c>
      <c r="D7" s="290"/>
      <c r="E7" s="290"/>
      <c r="F7" s="290"/>
      <c r="G7" s="290"/>
      <c r="H7" s="290"/>
      <c r="I7" s="290"/>
      <c r="J7" s="290"/>
      <c r="K7" s="288"/>
    </row>
    <row r="8" s="1" customFormat="1" ht="12.75" customHeight="1">
      <c r="B8" s="291"/>
      <c r="C8" s="290"/>
      <c r="D8" s="290"/>
      <c r="E8" s="290"/>
      <c r="F8" s="290"/>
      <c r="G8" s="290"/>
      <c r="H8" s="290"/>
      <c r="I8" s="290"/>
      <c r="J8" s="290"/>
      <c r="K8" s="288"/>
    </row>
    <row r="9" s="1" customFormat="1" ht="15" customHeight="1">
      <c r="B9" s="291"/>
      <c r="C9" s="290" t="s">
        <v>1435</v>
      </c>
      <c r="D9" s="290"/>
      <c r="E9" s="290"/>
      <c r="F9" s="290"/>
      <c r="G9" s="290"/>
      <c r="H9" s="290"/>
      <c r="I9" s="290"/>
      <c r="J9" s="290"/>
      <c r="K9" s="288"/>
    </row>
    <row r="10" s="1" customFormat="1" ht="15" customHeight="1">
      <c r="B10" s="291"/>
      <c r="C10" s="290"/>
      <c r="D10" s="290" t="s">
        <v>1436</v>
      </c>
      <c r="E10" s="290"/>
      <c r="F10" s="290"/>
      <c r="G10" s="290"/>
      <c r="H10" s="290"/>
      <c r="I10" s="290"/>
      <c r="J10" s="290"/>
      <c r="K10" s="288"/>
    </row>
    <row r="11" s="1" customFormat="1" ht="15" customHeight="1">
      <c r="B11" s="291"/>
      <c r="C11" s="292"/>
      <c r="D11" s="290" t="s">
        <v>1437</v>
      </c>
      <c r="E11" s="290"/>
      <c r="F11" s="290"/>
      <c r="G11" s="290"/>
      <c r="H11" s="290"/>
      <c r="I11" s="290"/>
      <c r="J11" s="290"/>
      <c r="K11" s="288"/>
    </row>
    <row r="12" s="1" customFormat="1" ht="15" customHeight="1">
      <c r="B12" s="291"/>
      <c r="C12" s="292"/>
      <c r="D12" s="290"/>
      <c r="E12" s="290"/>
      <c r="F12" s="290"/>
      <c r="G12" s="290"/>
      <c r="H12" s="290"/>
      <c r="I12" s="290"/>
      <c r="J12" s="290"/>
      <c r="K12" s="288"/>
    </row>
    <row r="13" s="1" customFormat="1" ht="15" customHeight="1">
      <c r="B13" s="291"/>
      <c r="C13" s="292"/>
      <c r="D13" s="293" t="s">
        <v>1438</v>
      </c>
      <c r="E13" s="290"/>
      <c r="F13" s="290"/>
      <c r="G13" s="290"/>
      <c r="H13" s="290"/>
      <c r="I13" s="290"/>
      <c r="J13" s="290"/>
      <c r="K13" s="288"/>
    </row>
    <row r="14" s="1" customFormat="1" ht="12.75" customHeight="1">
      <c r="B14" s="291"/>
      <c r="C14" s="292"/>
      <c r="D14" s="292"/>
      <c r="E14" s="292"/>
      <c r="F14" s="292"/>
      <c r="G14" s="292"/>
      <c r="H14" s="292"/>
      <c r="I14" s="292"/>
      <c r="J14" s="292"/>
      <c r="K14" s="288"/>
    </row>
    <row r="15" s="1" customFormat="1" ht="15" customHeight="1">
      <c r="B15" s="291"/>
      <c r="C15" s="292"/>
      <c r="D15" s="290" t="s">
        <v>1439</v>
      </c>
      <c r="E15" s="290"/>
      <c r="F15" s="290"/>
      <c r="G15" s="290"/>
      <c r="H15" s="290"/>
      <c r="I15" s="290"/>
      <c r="J15" s="290"/>
      <c r="K15" s="288"/>
    </row>
    <row r="16" s="1" customFormat="1" ht="15" customHeight="1">
      <c r="B16" s="291"/>
      <c r="C16" s="292"/>
      <c r="D16" s="290" t="s">
        <v>1440</v>
      </c>
      <c r="E16" s="290"/>
      <c r="F16" s="290"/>
      <c r="G16" s="290"/>
      <c r="H16" s="290"/>
      <c r="I16" s="290"/>
      <c r="J16" s="290"/>
      <c r="K16" s="288"/>
    </row>
    <row r="17" s="1" customFormat="1" ht="15" customHeight="1">
      <c r="B17" s="291"/>
      <c r="C17" s="292"/>
      <c r="D17" s="290" t="s">
        <v>1441</v>
      </c>
      <c r="E17" s="290"/>
      <c r="F17" s="290"/>
      <c r="G17" s="290"/>
      <c r="H17" s="290"/>
      <c r="I17" s="290"/>
      <c r="J17" s="290"/>
      <c r="K17" s="288"/>
    </row>
    <row r="18" s="1" customFormat="1" ht="15" customHeight="1">
      <c r="B18" s="291"/>
      <c r="C18" s="292"/>
      <c r="D18" s="292"/>
      <c r="E18" s="294" t="s">
        <v>79</v>
      </c>
      <c r="F18" s="290" t="s">
        <v>1442</v>
      </c>
      <c r="G18" s="290"/>
      <c r="H18" s="290"/>
      <c r="I18" s="290"/>
      <c r="J18" s="290"/>
      <c r="K18" s="288"/>
    </row>
    <row r="19" s="1" customFormat="1" ht="15" customHeight="1">
      <c r="B19" s="291"/>
      <c r="C19" s="292"/>
      <c r="D19" s="292"/>
      <c r="E19" s="294" t="s">
        <v>1443</v>
      </c>
      <c r="F19" s="290" t="s">
        <v>1444</v>
      </c>
      <c r="G19" s="290"/>
      <c r="H19" s="290"/>
      <c r="I19" s="290"/>
      <c r="J19" s="290"/>
      <c r="K19" s="288"/>
    </row>
    <row r="20" s="1" customFormat="1" ht="15" customHeight="1">
      <c r="B20" s="291"/>
      <c r="C20" s="292"/>
      <c r="D20" s="292"/>
      <c r="E20" s="294" t="s">
        <v>1445</v>
      </c>
      <c r="F20" s="290" t="s">
        <v>1446</v>
      </c>
      <c r="G20" s="290"/>
      <c r="H20" s="290"/>
      <c r="I20" s="290"/>
      <c r="J20" s="290"/>
      <c r="K20" s="288"/>
    </row>
    <row r="21" s="1" customFormat="1" ht="15" customHeight="1">
      <c r="B21" s="291"/>
      <c r="C21" s="292"/>
      <c r="D21" s="292"/>
      <c r="E21" s="294" t="s">
        <v>103</v>
      </c>
      <c r="F21" s="290" t="s">
        <v>1447</v>
      </c>
      <c r="G21" s="290"/>
      <c r="H21" s="290"/>
      <c r="I21" s="290"/>
      <c r="J21" s="290"/>
      <c r="K21" s="288"/>
    </row>
    <row r="22" s="1" customFormat="1" ht="15" customHeight="1">
      <c r="B22" s="291"/>
      <c r="C22" s="292"/>
      <c r="D22" s="292"/>
      <c r="E22" s="294" t="s">
        <v>1192</v>
      </c>
      <c r="F22" s="290" t="s">
        <v>1193</v>
      </c>
      <c r="G22" s="290"/>
      <c r="H22" s="290"/>
      <c r="I22" s="290"/>
      <c r="J22" s="290"/>
      <c r="K22" s="288"/>
    </row>
    <row r="23" s="1" customFormat="1" ht="15" customHeight="1">
      <c r="B23" s="291"/>
      <c r="C23" s="292"/>
      <c r="D23" s="292"/>
      <c r="E23" s="294" t="s">
        <v>1448</v>
      </c>
      <c r="F23" s="290" t="s">
        <v>1449</v>
      </c>
      <c r="G23" s="290"/>
      <c r="H23" s="290"/>
      <c r="I23" s="290"/>
      <c r="J23" s="290"/>
      <c r="K23" s="288"/>
    </row>
    <row r="24" s="1" customFormat="1" ht="12.75" customHeight="1">
      <c r="B24" s="291"/>
      <c r="C24" s="292"/>
      <c r="D24" s="292"/>
      <c r="E24" s="292"/>
      <c r="F24" s="292"/>
      <c r="G24" s="292"/>
      <c r="H24" s="292"/>
      <c r="I24" s="292"/>
      <c r="J24" s="292"/>
      <c r="K24" s="288"/>
    </row>
    <row r="25" s="1" customFormat="1" ht="15" customHeight="1">
      <c r="B25" s="291"/>
      <c r="C25" s="290" t="s">
        <v>1450</v>
      </c>
      <c r="D25" s="290"/>
      <c r="E25" s="290"/>
      <c r="F25" s="290"/>
      <c r="G25" s="290"/>
      <c r="H25" s="290"/>
      <c r="I25" s="290"/>
      <c r="J25" s="290"/>
      <c r="K25" s="288"/>
    </row>
    <row r="26" s="1" customFormat="1" ht="15" customHeight="1">
      <c r="B26" s="291"/>
      <c r="C26" s="290" t="s">
        <v>1451</v>
      </c>
      <c r="D26" s="290"/>
      <c r="E26" s="290"/>
      <c r="F26" s="290"/>
      <c r="G26" s="290"/>
      <c r="H26" s="290"/>
      <c r="I26" s="290"/>
      <c r="J26" s="290"/>
      <c r="K26" s="288"/>
    </row>
    <row r="27" s="1" customFormat="1" ht="15" customHeight="1">
      <c r="B27" s="291"/>
      <c r="C27" s="290"/>
      <c r="D27" s="290" t="s">
        <v>1452</v>
      </c>
      <c r="E27" s="290"/>
      <c r="F27" s="290"/>
      <c r="G27" s="290"/>
      <c r="H27" s="290"/>
      <c r="I27" s="290"/>
      <c r="J27" s="290"/>
      <c r="K27" s="288"/>
    </row>
    <row r="28" s="1" customFormat="1" ht="15" customHeight="1">
      <c r="B28" s="291"/>
      <c r="C28" s="292"/>
      <c r="D28" s="290" t="s">
        <v>1453</v>
      </c>
      <c r="E28" s="290"/>
      <c r="F28" s="290"/>
      <c r="G28" s="290"/>
      <c r="H28" s="290"/>
      <c r="I28" s="290"/>
      <c r="J28" s="290"/>
      <c r="K28" s="288"/>
    </row>
    <row r="29" s="1" customFormat="1" ht="12.75" customHeight="1">
      <c r="B29" s="291"/>
      <c r="C29" s="292"/>
      <c r="D29" s="292"/>
      <c r="E29" s="292"/>
      <c r="F29" s="292"/>
      <c r="G29" s="292"/>
      <c r="H29" s="292"/>
      <c r="I29" s="292"/>
      <c r="J29" s="292"/>
      <c r="K29" s="288"/>
    </row>
    <row r="30" s="1" customFormat="1" ht="15" customHeight="1">
      <c r="B30" s="291"/>
      <c r="C30" s="292"/>
      <c r="D30" s="290" t="s">
        <v>1454</v>
      </c>
      <c r="E30" s="290"/>
      <c r="F30" s="290"/>
      <c r="G30" s="290"/>
      <c r="H30" s="290"/>
      <c r="I30" s="290"/>
      <c r="J30" s="290"/>
      <c r="K30" s="288"/>
    </row>
    <row r="31" s="1" customFormat="1" ht="15" customHeight="1">
      <c r="B31" s="291"/>
      <c r="C31" s="292"/>
      <c r="D31" s="290" t="s">
        <v>1455</v>
      </c>
      <c r="E31" s="290"/>
      <c r="F31" s="290"/>
      <c r="G31" s="290"/>
      <c r="H31" s="290"/>
      <c r="I31" s="290"/>
      <c r="J31" s="290"/>
      <c r="K31" s="288"/>
    </row>
    <row r="32" s="1" customFormat="1" ht="12.75" customHeight="1">
      <c r="B32" s="291"/>
      <c r="C32" s="292"/>
      <c r="D32" s="292"/>
      <c r="E32" s="292"/>
      <c r="F32" s="292"/>
      <c r="G32" s="292"/>
      <c r="H32" s="292"/>
      <c r="I32" s="292"/>
      <c r="J32" s="292"/>
      <c r="K32" s="288"/>
    </row>
    <row r="33" s="1" customFormat="1" ht="15" customHeight="1">
      <c r="B33" s="291"/>
      <c r="C33" s="292"/>
      <c r="D33" s="290" t="s">
        <v>1456</v>
      </c>
      <c r="E33" s="290"/>
      <c r="F33" s="290"/>
      <c r="G33" s="290"/>
      <c r="H33" s="290"/>
      <c r="I33" s="290"/>
      <c r="J33" s="290"/>
      <c r="K33" s="288"/>
    </row>
    <row r="34" s="1" customFormat="1" ht="15" customHeight="1">
      <c r="B34" s="291"/>
      <c r="C34" s="292"/>
      <c r="D34" s="290" t="s">
        <v>1457</v>
      </c>
      <c r="E34" s="290"/>
      <c r="F34" s="290"/>
      <c r="G34" s="290"/>
      <c r="H34" s="290"/>
      <c r="I34" s="290"/>
      <c r="J34" s="290"/>
      <c r="K34" s="288"/>
    </row>
    <row r="35" s="1" customFormat="1" ht="15" customHeight="1">
      <c r="B35" s="291"/>
      <c r="C35" s="292"/>
      <c r="D35" s="290" t="s">
        <v>1458</v>
      </c>
      <c r="E35" s="290"/>
      <c r="F35" s="290"/>
      <c r="G35" s="290"/>
      <c r="H35" s="290"/>
      <c r="I35" s="290"/>
      <c r="J35" s="290"/>
      <c r="K35" s="288"/>
    </row>
    <row r="36" s="1" customFormat="1" ht="15" customHeight="1">
      <c r="B36" s="291"/>
      <c r="C36" s="292"/>
      <c r="D36" s="290"/>
      <c r="E36" s="293" t="s">
        <v>121</v>
      </c>
      <c r="F36" s="290"/>
      <c r="G36" s="290" t="s">
        <v>1459</v>
      </c>
      <c r="H36" s="290"/>
      <c r="I36" s="290"/>
      <c r="J36" s="290"/>
      <c r="K36" s="288"/>
    </row>
    <row r="37" s="1" customFormat="1" ht="30.75" customHeight="1">
      <c r="B37" s="291"/>
      <c r="C37" s="292"/>
      <c r="D37" s="290"/>
      <c r="E37" s="293" t="s">
        <v>1460</v>
      </c>
      <c r="F37" s="290"/>
      <c r="G37" s="290" t="s">
        <v>1461</v>
      </c>
      <c r="H37" s="290"/>
      <c r="I37" s="290"/>
      <c r="J37" s="290"/>
      <c r="K37" s="288"/>
    </row>
    <row r="38" s="1" customFormat="1" ht="15" customHeight="1">
      <c r="B38" s="291"/>
      <c r="C38" s="292"/>
      <c r="D38" s="290"/>
      <c r="E38" s="293" t="s">
        <v>53</v>
      </c>
      <c r="F38" s="290"/>
      <c r="G38" s="290" t="s">
        <v>1462</v>
      </c>
      <c r="H38" s="290"/>
      <c r="I38" s="290"/>
      <c r="J38" s="290"/>
      <c r="K38" s="288"/>
    </row>
    <row r="39" s="1" customFormat="1" ht="15" customHeight="1">
      <c r="B39" s="291"/>
      <c r="C39" s="292"/>
      <c r="D39" s="290"/>
      <c r="E39" s="293" t="s">
        <v>54</v>
      </c>
      <c r="F39" s="290"/>
      <c r="G39" s="290" t="s">
        <v>1463</v>
      </c>
      <c r="H39" s="290"/>
      <c r="I39" s="290"/>
      <c r="J39" s="290"/>
      <c r="K39" s="288"/>
    </row>
    <row r="40" s="1" customFormat="1" ht="15" customHeight="1">
      <c r="B40" s="291"/>
      <c r="C40" s="292"/>
      <c r="D40" s="290"/>
      <c r="E40" s="293" t="s">
        <v>122</v>
      </c>
      <c r="F40" s="290"/>
      <c r="G40" s="290" t="s">
        <v>1464</v>
      </c>
      <c r="H40" s="290"/>
      <c r="I40" s="290"/>
      <c r="J40" s="290"/>
      <c r="K40" s="288"/>
    </row>
    <row r="41" s="1" customFormat="1" ht="15" customHeight="1">
      <c r="B41" s="291"/>
      <c r="C41" s="292"/>
      <c r="D41" s="290"/>
      <c r="E41" s="293" t="s">
        <v>123</v>
      </c>
      <c r="F41" s="290"/>
      <c r="G41" s="290" t="s">
        <v>1465</v>
      </c>
      <c r="H41" s="290"/>
      <c r="I41" s="290"/>
      <c r="J41" s="290"/>
      <c r="K41" s="288"/>
    </row>
    <row r="42" s="1" customFormat="1" ht="15" customHeight="1">
      <c r="B42" s="291"/>
      <c r="C42" s="292"/>
      <c r="D42" s="290"/>
      <c r="E42" s="293" t="s">
        <v>1466</v>
      </c>
      <c r="F42" s="290"/>
      <c r="G42" s="290" t="s">
        <v>1467</v>
      </c>
      <c r="H42" s="290"/>
      <c r="I42" s="290"/>
      <c r="J42" s="290"/>
      <c r="K42" s="288"/>
    </row>
    <row r="43" s="1" customFormat="1" ht="15" customHeight="1">
      <c r="B43" s="291"/>
      <c r="C43" s="292"/>
      <c r="D43" s="290"/>
      <c r="E43" s="293"/>
      <c r="F43" s="290"/>
      <c r="G43" s="290" t="s">
        <v>1468</v>
      </c>
      <c r="H43" s="290"/>
      <c r="I43" s="290"/>
      <c r="J43" s="290"/>
      <c r="K43" s="288"/>
    </row>
    <row r="44" s="1" customFormat="1" ht="15" customHeight="1">
      <c r="B44" s="291"/>
      <c r="C44" s="292"/>
      <c r="D44" s="290"/>
      <c r="E44" s="293" t="s">
        <v>1469</v>
      </c>
      <c r="F44" s="290"/>
      <c r="G44" s="290" t="s">
        <v>1470</v>
      </c>
      <c r="H44" s="290"/>
      <c r="I44" s="290"/>
      <c r="J44" s="290"/>
      <c r="K44" s="288"/>
    </row>
    <row r="45" s="1" customFormat="1" ht="15" customHeight="1">
      <c r="B45" s="291"/>
      <c r="C45" s="292"/>
      <c r="D45" s="290"/>
      <c r="E45" s="293" t="s">
        <v>125</v>
      </c>
      <c r="F45" s="290"/>
      <c r="G45" s="290" t="s">
        <v>1471</v>
      </c>
      <c r="H45" s="290"/>
      <c r="I45" s="290"/>
      <c r="J45" s="290"/>
      <c r="K45" s="288"/>
    </row>
    <row r="46" s="1" customFormat="1" ht="12.75" customHeight="1">
      <c r="B46" s="291"/>
      <c r="C46" s="292"/>
      <c r="D46" s="290"/>
      <c r="E46" s="290"/>
      <c r="F46" s="290"/>
      <c r="G46" s="290"/>
      <c r="H46" s="290"/>
      <c r="I46" s="290"/>
      <c r="J46" s="290"/>
      <c r="K46" s="288"/>
    </row>
    <row r="47" s="1" customFormat="1" ht="15" customHeight="1">
      <c r="B47" s="291"/>
      <c r="C47" s="292"/>
      <c r="D47" s="290" t="s">
        <v>1472</v>
      </c>
      <c r="E47" s="290"/>
      <c r="F47" s="290"/>
      <c r="G47" s="290"/>
      <c r="H47" s="290"/>
      <c r="I47" s="290"/>
      <c r="J47" s="290"/>
      <c r="K47" s="288"/>
    </row>
    <row r="48" s="1" customFormat="1" ht="15" customHeight="1">
      <c r="B48" s="291"/>
      <c r="C48" s="292"/>
      <c r="D48" s="292"/>
      <c r="E48" s="290" t="s">
        <v>1473</v>
      </c>
      <c r="F48" s="290"/>
      <c r="G48" s="290"/>
      <c r="H48" s="290"/>
      <c r="I48" s="290"/>
      <c r="J48" s="290"/>
      <c r="K48" s="288"/>
    </row>
    <row r="49" s="1" customFormat="1" ht="15" customHeight="1">
      <c r="B49" s="291"/>
      <c r="C49" s="292"/>
      <c r="D49" s="292"/>
      <c r="E49" s="290" t="s">
        <v>1474</v>
      </c>
      <c r="F49" s="290"/>
      <c r="G49" s="290"/>
      <c r="H49" s="290"/>
      <c r="I49" s="290"/>
      <c r="J49" s="290"/>
      <c r="K49" s="288"/>
    </row>
    <row r="50" s="1" customFormat="1" ht="15" customHeight="1">
      <c r="B50" s="291"/>
      <c r="C50" s="292"/>
      <c r="D50" s="292"/>
      <c r="E50" s="290" t="s">
        <v>1475</v>
      </c>
      <c r="F50" s="290"/>
      <c r="G50" s="290"/>
      <c r="H50" s="290"/>
      <c r="I50" s="290"/>
      <c r="J50" s="290"/>
      <c r="K50" s="288"/>
    </row>
    <row r="51" s="1" customFormat="1" ht="15" customHeight="1">
      <c r="B51" s="291"/>
      <c r="C51" s="292"/>
      <c r="D51" s="290" t="s">
        <v>1476</v>
      </c>
      <c r="E51" s="290"/>
      <c r="F51" s="290"/>
      <c r="G51" s="290"/>
      <c r="H51" s="290"/>
      <c r="I51" s="290"/>
      <c r="J51" s="290"/>
      <c r="K51" s="288"/>
    </row>
    <row r="52" s="1" customFormat="1" ht="25.5" customHeight="1">
      <c r="B52" s="286"/>
      <c r="C52" s="287" t="s">
        <v>1477</v>
      </c>
      <c r="D52" s="287"/>
      <c r="E52" s="287"/>
      <c r="F52" s="287"/>
      <c r="G52" s="287"/>
      <c r="H52" s="287"/>
      <c r="I52" s="287"/>
      <c r="J52" s="287"/>
      <c r="K52" s="288"/>
    </row>
    <row r="53" s="1" customFormat="1" ht="5.25" customHeight="1">
      <c r="B53" s="286"/>
      <c r="C53" s="289"/>
      <c r="D53" s="289"/>
      <c r="E53" s="289"/>
      <c r="F53" s="289"/>
      <c r="G53" s="289"/>
      <c r="H53" s="289"/>
      <c r="I53" s="289"/>
      <c r="J53" s="289"/>
      <c r="K53" s="288"/>
    </row>
    <row r="54" s="1" customFormat="1" ht="15" customHeight="1">
      <c r="B54" s="286"/>
      <c r="C54" s="290" t="s">
        <v>1478</v>
      </c>
      <c r="D54" s="290"/>
      <c r="E54" s="290"/>
      <c r="F54" s="290"/>
      <c r="G54" s="290"/>
      <c r="H54" s="290"/>
      <c r="I54" s="290"/>
      <c r="J54" s="290"/>
      <c r="K54" s="288"/>
    </row>
    <row r="55" s="1" customFormat="1" ht="15" customHeight="1">
      <c r="B55" s="286"/>
      <c r="C55" s="290" t="s">
        <v>1479</v>
      </c>
      <c r="D55" s="290"/>
      <c r="E55" s="290"/>
      <c r="F55" s="290"/>
      <c r="G55" s="290"/>
      <c r="H55" s="290"/>
      <c r="I55" s="290"/>
      <c r="J55" s="290"/>
      <c r="K55" s="288"/>
    </row>
    <row r="56" s="1" customFormat="1" ht="12.75" customHeight="1">
      <c r="B56" s="286"/>
      <c r="C56" s="290"/>
      <c r="D56" s="290"/>
      <c r="E56" s="290"/>
      <c r="F56" s="290"/>
      <c r="G56" s="290"/>
      <c r="H56" s="290"/>
      <c r="I56" s="290"/>
      <c r="J56" s="290"/>
      <c r="K56" s="288"/>
    </row>
    <row r="57" s="1" customFormat="1" ht="15" customHeight="1">
      <c r="B57" s="286"/>
      <c r="C57" s="290" t="s">
        <v>1480</v>
      </c>
      <c r="D57" s="290"/>
      <c r="E57" s="290"/>
      <c r="F57" s="290"/>
      <c r="G57" s="290"/>
      <c r="H57" s="290"/>
      <c r="I57" s="290"/>
      <c r="J57" s="290"/>
      <c r="K57" s="288"/>
    </row>
    <row r="58" s="1" customFormat="1" ht="15" customHeight="1">
      <c r="B58" s="286"/>
      <c r="C58" s="292"/>
      <c r="D58" s="290" t="s">
        <v>1481</v>
      </c>
      <c r="E58" s="290"/>
      <c r="F58" s="290"/>
      <c r="G58" s="290"/>
      <c r="H58" s="290"/>
      <c r="I58" s="290"/>
      <c r="J58" s="290"/>
      <c r="K58" s="288"/>
    </row>
    <row r="59" s="1" customFormat="1" ht="15" customHeight="1">
      <c r="B59" s="286"/>
      <c r="C59" s="292"/>
      <c r="D59" s="290" t="s">
        <v>1482</v>
      </c>
      <c r="E59" s="290"/>
      <c r="F59" s="290"/>
      <c r="G59" s="290"/>
      <c r="H59" s="290"/>
      <c r="I59" s="290"/>
      <c r="J59" s="290"/>
      <c r="K59" s="288"/>
    </row>
    <row r="60" s="1" customFormat="1" ht="15" customHeight="1">
      <c r="B60" s="286"/>
      <c r="C60" s="292"/>
      <c r="D60" s="290" t="s">
        <v>1483</v>
      </c>
      <c r="E60" s="290"/>
      <c r="F60" s="290"/>
      <c r="G60" s="290"/>
      <c r="H60" s="290"/>
      <c r="I60" s="290"/>
      <c r="J60" s="290"/>
      <c r="K60" s="288"/>
    </row>
    <row r="61" s="1" customFormat="1" ht="15" customHeight="1">
      <c r="B61" s="286"/>
      <c r="C61" s="292"/>
      <c r="D61" s="290" t="s">
        <v>1484</v>
      </c>
      <c r="E61" s="290"/>
      <c r="F61" s="290"/>
      <c r="G61" s="290"/>
      <c r="H61" s="290"/>
      <c r="I61" s="290"/>
      <c r="J61" s="290"/>
      <c r="K61" s="288"/>
    </row>
    <row r="62" s="1" customFormat="1" ht="15" customHeight="1">
      <c r="B62" s="286"/>
      <c r="C62" s="292"/>
      <c r="D62" s="295" t="s">
        <v>1485</v>
      </c>
      <c r="E62" s="295"/>
      <c r="F62" s="295"/>
      <c r="G62" s="295"/>
      <c r="H62" s="295"/>
      <c r="I62" s="295"/>
      <c r="J62" s="295"/>
      <c r="K62" s="288"/>
    </row>
    <row r="63" s="1" customFormat="1" ht="15" customHeight="1">
      <c r="B63" s="286"/>
      <c r="C63" s="292"/>
      <c r="D63" s="290" t="s">
        <v>1486</v>
      </c>
      <c r="E63" s="290"/>
      <c r="F63" s="290"/>
      <c r="G63" s="290"/>
      <c r="H63" s="290"/>
      <c r="I63" s="290"/>
      <c r="J63" s="290"/>
      <c r="K63" s="288"/>
    </row>
    <row r="64" s="1" customFormat="1" ht="12.75" customHeight="1">
      <c r="B64" s="286"/>
      <c r="C64" s="292"/>
      <c r="D64" s="292"/>
      <c r="E64" s="296"/>
      <c r="F64" s="292"/>
      <c r="G64" s="292"/>
      <c r="H64" s="292"/>
      <c r="I64" s="292"/>
      <c r="J64" s="292"/>
      <c r="K64" s="288"/>
    </row>
    <row r="65" s="1" customFormat="1" ht="15" customHeight="1">
      <c r="B65" s="286"/>
      <c r="C65" s="292"/>
      <c r="D65" s="290" t="s">
        <v>1487</v>
      </c>
      <c r="E65" s="290"/>
      <c r="F65" s="290"/>
      <c r="G65" s="290"/>
      <c r="H65" s="290"/>
      <c r="I65" s="290"/>
      <c r="J65" s="290"/>
      <c r="K65" s="288"/>
    </row>
    <row r="66" s="1" customFormat="1" ht="15" customHeight="1">
      <c r="B66" s="286"/>
      <c r="C66" s="292"/>
      <c r="D66" s="295" t="s">
        <v>1488</v>
      </c>
      <c r="E66" s="295"/>
      <c r="F66" s="295"/>
      <c r="G66" s="295"/>
      <c r="H66" s="295"/>
      <c r="I66" s="295"/>
      <c r="J66" s="295"/>
      <c r="K66" s="288"/>
    </row>
    <row r="67" s="1" customFormat="1" ht="15" customHeight="1">
      <c r="B67" s="286"/>
      <c r="C67" s="292"/>
      <c r="D67" s="290" t="s">
        <v>1489</v>
      </c>
      <c r="E67" s="290"/>
      <c r="F67" s="290"/>
      <c r="G67" s="290"/>
      <c r="H67" s="290"/>
      <c r="I67" s="290"/>
      <c r="J67" s="290"/>
      <c r="K67" s="288"/>
    </row>
    <row r="68" s="1" customFormat="1" ht="15" customHeight="1">
      <c r="B68" s="286"/>
      <c r="C68" s="292"/>
      <c r="D68" s="290" t="s">
        <v>1490</v>
      </c>
      <c r="E68" s="290"/>
      <c r="F68" s="290"/>
      <c r="G68" s="290"/>
      <c r="H68" s="290"/>
      <c r="I68" s="290"/>
      <c r="J68" s="290"/>
      <c r="K68" s="288"/>
    </row>
    <row r="69" s="1" customFormat="1" ht="15" customHeight="1">
      <c r="B69" s="286"/>
      <c r="C69" s="292"/>
      <c r="D69" s="290" t="s">
        <v>1491</v>
      </c>
      <c r="E69" s="290"/>
      <c r="F69" s="290"/>
      <c r="G69" s="290"/>
      <c r="H69" s="290"/>
      <c r="I69" s="290"/>
      <c r="J69" s="290"/>
      <c r="K69" s="288"/>
    </row>
    <row r="70" s="1" customFormat="1" ht="15" customHeight="1">
      <c r="B70" s="286"/>
      <c r="C70" s="292"/>
      <c r="D70" s="290" t="s">
        <v>1492</v>
      </c>
      <c r="E70" s="290"/>
      <c r="F70" s="290"/>
      <c r="G70" s="290"/>
      <c r="H70" s="290"/>
      <c r="I70" s="290"/>
      <c r="J70" s="290"/>
      <c r="K70" s="288"/>
    </row>
    <row r="71" s="1" customFormat="1" ht="12.75" customHeight="1">
      <c r="B71" s="297"/>
      <c r="C71" s="298"/>
      <c r="D71" s="298"/>
      <c r="E71" s="298"/>
      <c r="F71" s="298"/>
      <c r="G71" s="298"/>
      <c r="H71" s="298"/>
      <c r="I71" s="298"/>
      <c r="J71" s="298"/>
      <c r="K71" s="299"/>
    </row>
    <row r="72" s="1" customFormat="1" ht="18.75" customHeight="1">
      <c r="B72" s="300"/>
      <c r="C72" s="300"/>
      <c r="D72" s="300"/>
      <c r="E72" s="300"/>
      <c r="F72" s="300"/>
      <c r="G72" s="300"/>
      <c r="H72" s="300"/>
      <c r="I72" s="300"/>
      <c r="J72" s="300"/>
      <c r="K72" s="301"/>
    </row>
    <row r="73" s="1" customFormat="1" ht="18.75" customHeight="1">
      <c r="B73" s="301"/>
      <c r="C73" s="301"/>
      <c r="D73" s="301"/>
      <c r="E73" s="301"/>
      <c r="F73" s="301"/>
      <c r="G73" s="301"/>
      <c r="H73" s="301"/>
      <c r="I73" s="301"/>
      <c r="J73" s="301"/>
      <c r="K73" s="301"/>
    </row>
    <row r="74" s="1" customFormat="1" ht="7.5" customHeight="1">
      <c r="B74" s="302"/>
      <c r="C74" s="303"/>
      <c r="D74" s="303"/>
      <c r="E74" s="303"/>
      <c r="F74" s="303"/>
      <c r="G74" s="303"/>
      <c r="H74" s="303"/>
      <c r="I74" s="303"/>
      <c r="J74" s="303"/>
      <c r="K74" s="304"/>
    </row>
    <row r="75" s="1" customFormat="1" ht="45" customHeight="1">
      <c r="B75" s="305"/>
      <c r="C75" s="306" t="s">
        <v>1493</v>
      </c>
      <c r="D75" s="306"/>
      <c r="E75" s="306"/>
      <c r="F75" s="306"/>
      <c r="G75" s="306"/>
      <c r="H75" s="306"/>
      <c r="I75" s="306"/>
      <c r="J75" s="306"/>
      <c r="K75" s="307"/>
    </row>
    <row r="76" s="1" customFormat="1" ht="17.25" customHeight="1">
      <c r="B76" s="305"/>
      <c r="C76" s="308" t="s">
        <v>1494</v>
      </c>
      <c r="D76" s="308"/>
      <c r="E76" s="308"/>
      <c r="F76" s="308" t="s">
        <v>1495</v>
      </c>
      <c r="G76" s="309"/>
      <c r="H76" s="308" t="s">
        <v>54</v>
      </c>
      <c r="I76" s="308" t="s">
        <v>57</v>
      </c>
      <c r="J76" s="308" t="s">
        <v>1496</v>
      </c>
      <c r="K76" s="307"/>
    </row>
    <row r="77" s="1" customFormat="1" ht="17.25" customHeight="1">
      <c r="B77" s="305"/>
      <c r="C77" s="310" t="s">
        <v>1497</v>
      </c>
      <c r="D77" s="310"/>
      <c r="E77" s="310"/>
      <c r="F77" s="311" t="s">
        <v>1498</v>
      </c>
      <c r="G77" s="312"/>
      <c r="H77" s="310"/>
      <c r="I77" s="310"/>
      <c r="J77" s="310" t="s">
        <v>1499</v>
      </c>
      <c r="K77" s="307"/>
    </row>
    <row r="78" s="1" customFormat="1" ht="5.25" customHeight="1">
      <c r="B78" s="305"/>
      <c r="C78" s="313"/>
      <c r="D78" s="313"/>
      <c r="E78" s="313"/>
      <c r="F78" s="313"/>
      <c r="G78" s="314"/>
      <c r="H78" s="313"/>
      <c r="I78" s="313"/>
      <c r="J78" s="313"/>
      <c r="K78" s="307"/>
    </row>
    <row r="79" s="1" customFormat="1" ht="15" customHeight="1">
      <c r="B79" s="305"/>
      <c r="C79" s="293" t="s">
        <v>53</v>
      </c>
      <c r="D79" s="315"/>
      <c r="E79" s="315"/>
      <c r="F79" s="316" t="s">
        <v>1500</v>
      </c>
      <c r="G79" s="317"/>
      <c r="H79" s="293" t="s">
        <v>1501</v>
      </c>
      <c r="I79" s="293" t="s">
        <v>1502</v>
      </c>
      <c r="J79" s="293">
        <v>20</v>
      </c>
      <c r="K79" s="307"/>
    </row>
    <row r="80" s="1" customFormat="1" ht="15" customHeight="1">
      <c r="B80" s="305"/>
      <c r="C80" s="293" t="s">
        <v>1503</v>
      </c>
      <c r="D80" s="293"/>
      <c r="E80" s="293"/>
      <c r="F80" s="316" t="s">
        <v>1500</v>
      </c>
      <c r="G80" s="317"/>
      <c r="H80" s="293" t="s">
        <v>1504</v>
      </c>
      <c r="I80" s="293" t="s">
        <v>1502</v>
      </c>
      <c r="J80" s="293">
        <v>120</v>
      </c>
      <c r="K80" s="307"/>
    </row>
    <row r="81" s="1" customFormat="1" ht="15" customHeight="1">
      <c r="B81" s="318"/>
      <c r="C81" s="293" t="s">
        <v>1505</v>
      </c>
      <c r="D81" s="293"/>
      <c r="E81" s="293"/>
      <c r="F81" s="316" t="s">
        <v>1506</v>
      </c>
      <c r="G81" s="317"/>
      <c r="H81" s="293" t="s">
        <v>1507</v>
      </c>
      <c r="I81" s="293" t="s">
        <v>1502</v>
      </c>
      <c r="J81" s="293">
        <v>50</v>
      </c>
      <c r="K81" s="307"/>
    </row>
    <row r="82" s="1" customFormat="1" ht="15" customHeight="1">
      <c r="B82" s="318"/>
      <c r="C82" s="293" t="s">
        <v>1508</v>
      </c>
      <c r="D82" s="293"/>
      <c r="E82" s="293"/>
      <c r="F82" s="316" t="s">
        <v>1500</v>
      </c>
      <c r="G82" s="317"/>
      <c r="H82" s="293" t="s">
        <v>1509</v>
      </c>
      <c r="I82" s="293" t="s">
        <v>1510</v>
      </c>
      <c r="J82" s="293"/>
      <c r="K82" s="307"/>
    </row>
    <row r="83" s="1" customFormat="1" ht="15" customHeight="1">
      <c r="B83" s="318"/>
      <c r="C83" s="319" t="s">
        <v>1511</v>
      </c>
      <c r="D83" s="319"/>
      <c r="E83" s="319"/>
      <c r="F83" s="320" t="s">
        <v>1506</v>
      </c>
      <c r="G83" s="319"/>
      <c r="H83" s="319" t="s">
        <v>1512</v>
      </c>
      <c r="I83" s="319" t="s">
        <v>1502</v>
      </c>
      <c r="J83" s="319">
        <v>15</v>
      </c>
      <c r="K83" s="307"/>
    </row>
    <row r="84" s="1" customFormat="1" ht="15" customHeight="1">
      <c r="B84" s="318"/>
      <c r="C84" s="319" t="s">
        <v>1513</v>
      </c>
      <c r="D84" s="319"/>
      <c r="E84" s="319"/>
      <c r="F84" s="320" t="s">
        <v>1506</v>
      </c>
      <c r="G84" s="319"/>
      <c r="H84" s="319" t="s">
        <v>1514</v>
      </c>
      <c r="I84" s="319" t="s">
        <v>1502</v>
      </c>
      <c r="J84" s="319">
        <v>15</v>
      </c>
      <c r="K84" s="307"/>
    </row>
    <row r="85" s="1" customFormat="1" ht="15" customHeight="1">
      <c r="B85" s="318"/>
      <c r="C85" s="319" t="s">
        <v>1515</v>
      </c>
      <c r="D85" s="319"/>
      <c r="E85" s="319"/>
      <c r="F85" s="320" t="s">
        <v>1506</v>
      </c>
      <c r="G85" s="319"/>
      <c r="H85" s="319" t="s">
        <v>1516</v>
      </c>
      <c r="I85" s="319" t="s">
        <v>1502</v>
      </c>
      <c r="J85" s="319">
        <v>20</v>
      </c>
      <c r="K85" s="307"/>
    </row>
    <row r="86" s="1" customFormat="1" ht="15" customHeight="1">
      <c r="B86" s="318"/>
      <c r="C86" s="319" t="s">
        <v>1517</v>
      </c>
      <c r="D86" s="319"/>
      <c r="E86" s="319"/>
      <c r="F86" s="320" t="s">
        <v>1506</v>
      </c>
      <c r="G86" s="319"/>
      <c r="H86" s="319" t="s">
        <v>1518</v>
      </c>
      <c r="I86" s="319" t="s">
        <v>1502</v>
      </c>
      <c r="J86" s="319">
        <v>20</v>
      </c>
      <c r="K86" s="307"/>
    </row>
    <row r="87" s="1" customFormat="1" ht="15" customHeight="1">
      <c r="B87" s="318"/>
      <c r="C87" s="293" t="s">
        <v>1519</v>
      </c>
      <c r="D87" s="293"/>
      <c r="E87" s="293"/>
      <c r="F87" s="316" t="s">
        <v>1506</v>
      </c>
      <c r="G87" s="317"/>
      <c r="H87" s="293" t="s">
        <v>1520</v>
      </c>
      <c r="I87" s="293" t="s">
        <v>1502</v>
      </c>
      <c r="J87" s="293">
        <v>50</v>
      </c>
      <c r="K87" s="307"/>
    </row>
    <row r="88" s="1" customFormat="1" ht="15" customHeight="1">
      <c r="B88" s="318"/>
      <c r="C88" s="293" t="s">
        <v>1521</v>
      </c>
      <c r="D88" s="293"/>
      <c r="E88" s="293"/>
      <c r="F88" s="316" t="s">
        <v>1506</v>
      </c>
      <c r="G88" s="317"/>
      <c r="H88" s="293" t="s">
        <v>1522</v>
      </c>
      <c r="I88" s="293" t="s">
        <v>1502</v>
      </c>
      <c r="J88" s="293">
        <v>20</v>
      </c>
      <c r="K88" s="307"/>
    </row>
    <row r="89" s="1" customFormat="1" ht="15" customHeight="1">
      <c r="B89" s="318"/>
      <c r="C89" s="293" t="s">
        <v>1523</v>
      </c>
      <c r="D89" s="293"/>
      <c r="E89" s="293"/>
      <c r="F89" s="316" t="s">
        <v>1506</v>
      </c>
      <c r="G89" s="317"/>
      <c r="H89" s="293" t="s">
        <v>1524</v>
      </c>
      <c r="I89" s="293" t="s">
        <v>1502</v>
      </c>
      <c r="J89" s="293">
        <v>20</v>
      </c>
      <c r="K89" s="307"/>
    </row>
    <row r="90" s="1" customFormat="1" ht="15" customHeight="1">
      <c r="B90" s="318"/>
      <c r="C90" s="293" t="s">
        <v>1525</v>
      </c>
      <c r="D90" s="293"/>
      <c r="E90" s="293"/>
      <c r="F90" s="316" t="s">
        <v>1506</v>
      </c>
      <c r="G90" s="317"/>
      <c r="H90" s="293" t="s">
        <v>1526</v>
      </c>
      <c r="I90" s="293" t="s">
        <v>1502</v>
      </c>
      <c r="J90" s="293">
        <v>50</v>
      </c>
      <c r="K90" s="307"/>
    </row>
    <row r="91" s="1" customFormat="1" ht="15" customHeight="1">
      <c r="B91" s="318"/>
      <c r="C91" s="293" t="s">
        <v>1527</v>
      </c>
      <c r="D91" s="293"/>
      <c r="E91" s="293"/>
      <c r="F91" s="316" t="s">
        <v>1506</v>
      </c>
      <c r="G91" s="317"/>
      <c r="H91" s="293" t="s">
        <v>1527</v>
      </c>
      <c r="I91" s="293" t="s">
        <v>1502</v>
      </c>
      <c r="J91" s="293">
        <v>50</v>
      </c>
      <c r="K91" s="307"/>
    </row>
    <row r="92" s="1" customFormat="1" ht="15" customHeight="1">
      <c r="B92" s="318"/>
      <c r="C92" s="293" t="s">
        <v>1528</v>
      </c>
      <c r="D92" s="293"/>
      <c r="E92" s="293"/>
      <c r="F92" s="316" t="s">
        <v>1506</v>
      </c>
      <c r="G92" s="317"/>
      <c r="H92" s="293" t="s">
        <v>1529</v>
      </c>
      <c r="I92" s="293" t="s">
        <v>1502</v>
      </c>
      <c r="J92" s="293">
        <v>255</v>
      </c>
      <c r="K92" s="307"/>
    </row>
    <row r="93" s="1" customFormat="1" ht="15" customHeight="1">
      <c r="B93" s="318"/>
      <c r="C93" s="293" t="s">
        <v>1530</v>
      </c>
      <c r="D93" s="293"/>
      <c r="E93" s="293"/>
      <c r="F93" s="316" t="s">
        <v>1500</v>
      </c>
      <c r="G93" s="317"/>
      <c r="H93" s="293" t="s">
        <v>1531</v>
      </c>
      <c r="I93" s="293" t="s">
        <v>1532</v>
      </c>
      <c r="J93" s="293"/>
      <c r="K93" s="307"/>
    </row>
    <row r="94" s="1" customFormat="1" ht="15" customHeight="1">
      <c r="B94" s="318"/>
      <c r="C94" s="293" t="s">
        <v>1533</v>
      </c>
      <c r="D94" s="293"/>
      <c r="E94" s="293"/>
      <c r="F94" s="316" t="s">
        <v>1500</v>
      </c>
      <c r="G94" s="317"/>
      <c r="H94" s="293" t="s">
        <v>1534</v>
      </c>
      <c r="I94" s="293" t="s">
        <v>1535</v>
      </c>
      <c r="J94" s="293"/>
      <c r="K94" s="307"/>
    </row>
    <row r="95" s="1" customFormat="1" ht="15" customHeight="1">
      <c r="B95" s="318"/>
      <c r="C95" s="293" t="s">
        <v>1536</v>
      </c>
      <c r="D95" s="293"/>
      <c r="E95" s="293"/>
      <c r="F95" s="316" t="s">
        <v>1500</v>
      </c>
      <c r="G95" s="317"/>
      <c r="H95" s="293" t="s">
        <v>1536</v>
      </c>
      <c r="I95" s="293" t="s">
        <v>1535</v>
      </c>
      <c r="J95" s="293"/>
      <c r="K95" s="307"/>
    </row>
    <row r="96" s="1" customFormat="1" ht="15" customHeight="1">
      <c r="B96" s="318"/>
      <c r="C96" s="293" t="s">
        <v>38</v>
      </c>
      <c r="D96" s="293"/>
      <c r="E96" s="293"/>
      <c r="F96" s="316" t="s">
        <v>1500</v>
      </c>
      <c r="G96" s="317"/>
      <c r="H96" s="293" t="s">
        <v>1537</v>
      </c>
      <c r="I96" s="293" t="s">
        <v>1535</v>
      </c>
      <c r="J96" s="293"/>
      <c r="K96" s="307"/>
    </row>
    <row r="97" s="1" customFormat="1" ht="15" customHeight="1">
      <c r="B97" s="318"/>
      <c r="C97" s="293" t="s">
        <v>48</v>
      </c>
      <c r="D97" s="293"/>
      <c r="E97" s="293"/>
      <c r="F97" s="316" t="s">
        <v>1500</v>
      </c>
      <c r="G97" s="317"/>
      <c r="H97" s="293" t="s">
        <v>1538</v>
      </c>
      <c r="I97" s="293" t="s">
        <v>1535</v>
      </c>
      <c r="J97" s="293"/>
      <c r="K97" s="307"/>
    </row>
    <row r="98" s="1" customFormat="1" ht="15" customHeight="1">
      <c r="B98" s="321"/>
      <c r="C98" s="322"/>
      <c r="D98" s="322"/>
      <c r="E98" s="322"/>
      <c r="F98" s="322"/>
      <c r="G98" s="322"/>
      <c r="H98" s="322"/>
      <c r="I98" s="322"/>
      <c r="J98" s="322"/>
      <c r="K98" s="323"/>
    </row>
    <row r="99" s="1" customFormat="1" ht="18.75" customHeight="1">
      <c r="B99" s="324"/>
      <c r="C99" s="325"/>
      <c r="D99" s="325"/>
      <c r="E99" s="325"/>
      <c r="F99" s="325"/>
      <c r="G99" s="325"/>
      <c r="H99" s="325"/>
      <c r="I99" s="325"/>
      <c r="J99" s="325"/>
      <c r="K99" s="324"/>
    </row>
    <row r="100" s="1" customFormat="1" ht="18.75" customHeight="1">
      <c r="B100" s="301"/>
      <c r="C100" s="301"/>
      <c r="D100" s="301"/>
      <c r="E100" s="301"/>
      <c r="F100" s="301"/>
      <c r="G100" s="301"/>
      <c r="H100" s="301"/>
      <c r="I100" s="301"/>
      <c r="J100" s="301"/>
      <c r="K100" s="301"/>
    </row>
    <row r="101" s="1" customFormat="1" ht="7.5" customHeight="1">
      <c r="B101" s="302"/>
      <c r="C101" s="303"/>
      <c r="D101" s="303"/>
      <c r="E101" s="303"/>
      <c r="F101" s="303"/>
      <c r="G101" s="303"/>
      <c r="H101" s="303"/>
      <c r="I101" s="303"/>
      <c r="J101" s="303"/>
      <c r="K101" s="304"/>
    </row>
    <row r="102" s="1" customFormat="1" ht="45" customHeight="1">
      <c r="B102" s="305"/>
      <c r="C102" s="306" t="s">
        <v>1539</v>
      </c>
      <c r="D102" s="306"/>
      <c r="E102" s="306"/>
      <c r="F102" s="306"/>
      <c r="G102" s="306"/>
      <c r="H102" s="306"/>
      <c r="I102" s="306"/>
      <c r="J102" s="306"/>
      <c r="K102" s="307"/>
    </row>
    <row r="103" s="1" customFormat="1" ht="17.25" customHeight="1">
      <c r="B103" s="305"/>
      <c r="C103" s="308" t="s">
        <v>1494</v>
      </c>
      <c r="D103" s="308"/>
      <c r="E103" s="308"/>
      <c r="F103" s="308" t="s">
        <v>1495</v>
      </c>
      <c r="G103" s="309"/>
      <c r="H103" s="308" t="s">
        <v>54</v>
      </c>
      <c r="I103" s="308" t="s">
        <v>57</v>
      </c>
      <c r="J103" s="308" t="s">
        <v>1496</v>
      </c>
      <c r="K103" s="307"/>
    </row>
    <row r="104" s="1" customFormat="1" ht="17.25" customHeight="1">
      <c r="B104" s="305"/>
      <c r="C104" s="310" t="s">
        <v>1497</v>
      </c>
      <c r="D104" s="310"/>
      <c r="E104" s="310"/>
      <c r="F104" s="311" t="s">
        <v>1498</v>
      </c>
      <c r="G104" s="312"/>
      <c r="H104" s="310"/>
      <c r="I104" s="310"/>
      <c r="J104" s="310" t="s">
        <v>1499</v>
      </c>
      <c r="K104" s="307"/>
    </row>
    <row r="105" s="1" customFormat="1" ht="5.25" customHeight="1">
      <c r="B105" s="305"/>
      <c r="C105" s="308"/>
      <c r="D105" s="308"/>
      <c r="E105" s="308"/>
      <c r="F105" s="308"/>
      <c r="G105" s="326"/>
      <c r="H105" s="308"/>
      <c r="I105" s="308"/>
      <c r="J105" s="308"/>
      <c r="K105" s="307"/>
    </row>
    <row r="106" s="1" customFormat="1" ht="15" customHeight="1">
      <c r="B106" s="305"/>
      <c r="C106" s="293" t="s">
        <v>53</v>
      </c>
      <c r="D106" s="315"/>
      <c r="E106" s="315"/>
      <c r="F106" s="316" t="s">
        <v>1500</v>
      </c>
      <c r="G106" s="293"/>
      <c r="H106" s="293" t="s">
        <v>1540</v>
      </c>
      <c r="I106" s="293" t="s">
        <v>1502</v>
      </c>
      <c r="J106" s="293">
        <v>20</v>
      </c>
      <c r="K106" s="307"/>
    </row>
    <row r="107" s="1" customFormat="1" ht="15" customHeight="1">
      <c r="B107" s="305"/>
      <c r="C107" s="293" t="s">
        <v>1503</v>
      </c>
      <c r="D107" s="293"/>
      <c r="E107" s="293"/>
      <c r="F107" s="316" t="s">
        <v>1500</v>
      </c>
      <c r="G107" s="293"/>
      <c r="H107" s="293" t="s">
        <v>1540</v>
      </c>
      <c r="I107" s="293" t="s">
        <v>1502</v>
      </c>
      <c r="J107" s="293">
        <v>120</v>
      </c>
      <c r="K107" s="307"/>
    </row>
    <row r="108" s="1" customFormat="1" ht="15" customHeight="1">
      <c r="B108" s="318"/>
      <c r="C108" s="293" t="s">
        <v>1505</v>
      </c>
      <c r="D108" s="293"/>
      <c r="E108" s="293"/>
      <c r="F108" s="316" t="s">
        <v>1506</v>
      </c>
      <c r="G108" s="293"/>
      <c r="H108" s="293" t="s">
        <v>1540</v>
      </c>
      <c r="I108" s="293" t="s">
        <v>1502</v>
      </c>
      <c r="J108" s="293">
        <v>50</v>
      </c>
      <c r="K108" s="307"/>
    </row>
    <row r="109" s="1" customFormat="1" ht="15" customHeight="1">
      <c r="B109" s="318"/>
      <c r="C109" s="293" t="s">
        <v>1508</v>
      </c>
      <c r="D109" s="293"/>
      <c r="E109" s="293"/>
      <c r="F109" s="316" t="s">
        <v>1500</v>
      </c>
      <c r="G109" s="293"/>
      <c r="H109" s="293" t="s">
        <v>1540</v>
      </c>
      <c r="I109" s="293" t="s">
        <v>1510</v>
      </c>
      <c r="J109" s="293"/>
      <c r="K109" s="307"/>
    </row>
    <row r="110" s="1" customFormat="1" ht="15" customHeight="1">
      <c r="B110" s="318"/>
      <c r="C110" s="293" t="s">
        <v>1519</v>
      </c>
      <c r="D110" s="293"/>
      <c r="E110" s="293"/>
      <c r="F110" s="316" t="s">
        <v>1506</v>
      </c>
      <c r="G110" s="293"/>
      <c r="H110" s="293" t="s">
        <v>1540</v>
      </c>
      <c r="I110" s="293" t="s">
        <v>1502</v>
      </c>
      <c r="J110" s="293">
        <v>50</v>
      </c>
      <c r="K110" s="307"/>
    </row>
    <row r="111" s="1" customFormat="1" ht="15" customHeight="1">
      <c r="B111" s="318"/>
      <c r="C111" s="293" t="s">
        <v>1527</v>
      </c>
      <c r="D111" s="293"/>
      <c r="E111" s="293"/>
      <c r="F111" s="316" t="s">
        <v>1506</v>
      </c>
      <c r="G111" s="293"/>
      <c r="H111" s="293" t="s">
        <v>1540</v>
      </c>
      <c r="I111" s="293" t="s">
        <v>1502</v>
      </c>
      <c r="J111" s="293">
        <v>50</v>
      </c>
      <c r="K111" s="307"/>
    </row>
    <row r="112" s="1" customFormat="1" ht="15" customHeight="1">
      <c r="B112" s="318"/>
      <c r="C112" s="293" t="s">
        <v>1525</v>
      </c>
      <c r="D112" s="293"/>
      <c r="E112" s="293"/>
      <c r="F112" s="316" t="s">
        <v>1506</v>
      </c>
      <c r="G112" s="293"/>
      <c r="H112" s="293" t="s">
        <v>1540</v>
      </c>
      <c r="I112" s="293" t="s">
        <v>1502</v>
      </c>
      <c r="J112" s="293">
        <v>50</v>
      </c>
      <c r="K112" s="307"/>
    </row>
    <row r="113" s="1" customFormat="1" ht="15" customHeight="1">
      <c r="B113" s="318"/>
      <c r="C113" s="293" t="s">
        <v>53</v>
      </c>
      <c r="D113" s="293"/>
      <c r="E113" s="293"/>
      <c r="F113" s="316" t="s">
        <v>1500</v>
      </c>
      <c r="G113" s="293"/>
      <c r="H113" s="293" t="s">
        <v>1541</v>
      </c>
      <c r="I113" s="293" t="s">
        <v>1502</v>
      </c>
      <c r="J113" s="293">
        <v>20</v>
      </c>
      <c r="K113" s="307"/>
    </row>
    <row r="114" s="1" customFormat="1" ht="15" customHeight="1">
      <c r="B114" s="318"/>
      <c r="C114" s="293" t="s">
        <v>1542</v>
      </c>
      <c r="D114" s="293"/>
      <c r="E114" s="293"/>
      <c r="F114" s="316" t="s">
        <v>1500</v>
      </c>
      <c r="G114" s="293"/>
      <c r="H114" s="293" t="s">
        <v>1543</v>
      </c>
      <c r="I114" s="293" t="s">
        <v>1502</v>
      </c>
      <c r="J114" s="293">
        <v>120</v>
      </c>
      <c r="K114" s="307"/>
    </row>
    <row r="115" s="1" customFormat="1" ht="15" customHeight="1">
      <c r="B115" s="318"/>
      <c r="C115" s="293" t="s">
        <v>38</v>
      </c>
      <c r="D115" s="293"/>
      <c r="E115" s="293"/>
      <c r="F115" s="316" t="s">
        <v>1500</v>
      </c>
      <c r="G115" s="293"/>
      <c r="H115" s="293" t="s">
        <v>1544</v>
      </c>
      <c r="I115" s="293" t="s">
        <v>1535</v>
      </c>
      <c r="J115" s="293"/>
      <c r="K115" s="307"/>
    </row>
    <row r="116" s="1" customFormat="1" ht="15" customHeight="1">
      <c r="B116" s="318"/>
      <c r="C116" s="293" t="s">
        <v>48</v>
      </c>
      <c r="D116" s="293"/>
      <c r="E116" s="293"/>
      <c r="F116" s="316" t="s">
        <v>1500</v>
      </c>
      <c r="G116" s="293"/>
      <c r="H116" s="293" t="s">
        <v>1545</v>
      </c>
      <c r="I116" s="293" t="s">
        <v>1535</v>
      </c>
      <c r="J116" s="293"/>
      <c r="K116" s="307"/>
    </row>
    <row r="117" s="1" customFormat="1" ht="15" customHeight="1">
      <c r="B117" s="318"/>
      <c r="C117" s="293" t="s">
        <v>57</v>
      </c>
      <c r="D117" s="293"/>
      <c r="E117" s="293"/>
      <c r="F117" s="316" t="s">
        <v>1500</v>
      </c>
      <c r="G117" s="293"/>
      <c r="H117" s="293" t="s">
        <v>1546</v>
      </c>
      <c r="I117" s="293" t="s">
        <v>1547</v>
      </c>
      <c r="J117" s="293"/>
      <c r="K117" s="307"/>
    </row>
    <row r="118" s="1" customFormat="1" ht="15" customHeight="1">
      <c r="B118" s="321"/>
      <c r="C118" s="327"/>
      <c r="D118" s="327"/>
      <c r="E118" s="327"/>
      <c r="F118" s="327"/>
      <c r="G118" s="327"/>
      <c r="H118" s="327"/>
      <c r="I118" s="327"/>
      <c r="J118" s="327"/>
      <c r="K118" s="323"/>
    </row>
    <row r="119" s="1" customFormat="1" ht="18.75" customHeight="1">
      <c r="B119" s="328"/>
      <c r="C119" s="329"/>
      <c r="D119" s="329"/>
      <c r="E119" s="329"/>
      <c r="F119" s="330"/>
      <c r="G119" s="329"/>
      <c r="H119" s="329"/>
      <c r="I119" s="329"/>
      <c r="J119" s="329"/>
      <c r="K119" s="328"/>
    </row>
    <row r="120" s="1" customFormat="1" ht="18.75" customHeight="1">
      <c r="B120" s="301"/>
      <c r="C120" s="301"/>
      <c r="D120" s="301"/>
      <c r="E120" s="301"/>
      <c r="F120" s="301"/>
      <c r="G120" s="301"/>
      <c r="H120" s="301"/>
      <c r="I120" s="301"/>
      <c r="J120" s="301"/>
      <c r="K120" s="301"/>
    </row>
    <row r="121" s="1" customFormat="1" ht="7.5" customHeight="1">
      <c r="B121" s="331"/>
      <c r="C121" s="332"/>
      <c r="D121" s="332"/>
      <c r="E121" s="332"/>
      <c r="F121" s="332"/>
      <c r="G121" s="332"/>
      <c r="H121" s="332"/>
      <c r="I121" s="332"/>
      <c r="J121" s="332"/>
      <c r="K121" s="333"/>
    </row>
    <row r="122" s="1" customFormat="1" ht="45" customHeight="1">
      <c r="B122" s="334"/>
      <c r="C122" s="284" t="s">
        <v>1548</v>
      </c>
      <c r="D122" s="284"/>
      <c r="E122" s="284"/>
      <c r="F122" s="284"/>
      <c r="G122" s="284"/>
      <c r="H122" s="284"/>
      <c r="I122" s="284"/>
      <c r="J122" s="284"/>
      <c r="K122" s="335"/>
    </row>
    <row r="123" s="1" customFormat="1" ht="17.25" customHeight="1">
      <c r="B123" s="336"/>
      <c r="C123" s="308" t="s">
        <v>1494</v>
      </c>
      <c r="D123" s="308"/>
      <c r="E123" s="308"/>
      <c r="F123" s="308" t="s">
        <v>1495</v>
      </c>
      <c r="G123" s="309"/>
      <c r="H123" s="308" t="s">
        <v>54</v>
      </c>
      <c r="I123" s="308" t="s">
        <v>57</v>
      </c>
      <c r="J123" s="308" t="s">
        <v>1496</v>
      </c>
      <c r="K123" s="337"/>
    </row>
    <row r="124" s="1" customFormat="1" ht="17.25" customHeight="1">
      <c r="B124" s="336"/>
      <c r="C124" s="310" t="s">
        <v>1497</v>
      </c>
      <c r="D124" s="310"/>
      <c r="E124" s="310"/>
      <c r="F124" s="311" t="s">
        <v>1498</v>
      </c>
      <c r="G124" s="312"/>
      <c r="H124" s="310"/>
      <c r="I124" s="310"/>
      <c r="J124" s="310" t="s">
        <v>1499</v>
      </c>
      <c r="K124" s="337"/>
    </row>
    <row r="125" s="1" customFormat="1" ht="5.25" customHeight="1">
      <c r="B125" s="338"/>
      <c r="C125" s="313"/>
      <c r="D125" s="313"/>
      <c r="E125" s="313"/>
      <c r="F125" s="313"/>
      <c r="G125" s="339"/>
      <c r="H125" s="313"/>
      <c r="I125" s="313"/>
      <c r="J125" s="313"/>
      <c r="K125" s="340"/>
    </row>
    <row r="126" s="1" customFormat="1" ht="15" customHeight="1">
      <c r="B126" s="338"/>
      <c r="C126" s="293" t="s">
        <v>1503</v>
      </c>
      <c r="D126" s="315"/>
      <c r="E126" s="315"/>
      <c r="F126" s="316" t="s">
        <v>1500</v>
      </c>
      <c r="G126" s="293"/>
      <c r="H126" s="293" t="s">
        <v>1540</v>
      </c>
      <c r="I126" s="293" t="s">
        <v>1502</v>
      </c>
      <c r="J126" s="293">
        <v>120</v>
      </c>
      <c r="K126" s="341"/>
    </row>
    <row r="127" s="1" customFormat="1" ht="15" customHeight="1">
      <c r="B127" s="338"/>
      <c r="C127" s="293" t="s">
        <v>1549</v>
      </c>
      <c r="D127" s="293"/>
      <c r="E127" s="293"/>
      <c r="F127" s="316" t="s">
        <v>1500</v>
      </c>
      <c r="G127" s="293"/>
      <c r="H127" s="293" t="s">
        <v>1550</v>
      </c>
      <c r="I127" s="293" t="s">
        <v>1502</v>
      </c>
      <c r="J127" s="293" t="s">
        <v>1551</v>
      </c>
      <c r="K127" s="341"/>
    </row>
    <row r="128" s="1" customFormat="1" ht="15" customHeight="1">
      <c r="B128" s="338"/>
      <c r="C128" s="293" t="s">
        <v>1448</v>
      </c>
      <c r="D128" s="293"/>
      <c r="E128" s="293"/>
      <c r="F128" s="316" t="s">
        <v>1500</v>
      </c>
      <c r="G128" s="293"/>
      <c r="H128" s="293" t="s">
        <v>1552</v>
      </c>
      <c r="I128" s="293" t="s">
        <v>1502</v>
      </c>
      <c r="J128" s="293" t="s">
        <v>1551</v>
      </c>
      <c r="K128" s="341"/>
    </row>
    <row r="129" s="1" customFormat="1" ht="15" customHeight="1">
      <c r="B129" s="338"/>
      <c r="C129" s="293" t="s">
        <v>1511</v>
      </c>
      <c r="D129" s="293"/>
      <c r="E129" s="293"/>
      <c r="F129" s="316" t="s">
        <v>1506</v>
      </c>
      <c r="G129" s="293"/>
      <c r="H129" s="293" t="s">
        <v>1512</v>
      </c>
      <c r="I129" s="293" t="s">
        <v>1502</v>
      </c>
      <c r="J129" s="293">
        <v>15</v>
      </c>
      <c r="K129" s="341"/>
    </row>
    <row r="130" s="1" customFormat="1" ht="15" customHeight="1">
      <c r="B130" s="338"/>
      <c r="C130" s="319" t="s">
        <v>1513</v>
      </c>
      <c r="D130" s="319"/>
      <c r="E130" s="319"/>
      <c r="F130" s="320" t="s">
        <v>1506</v>
      </c>
      <c r="G130" s="319"/>
      <c r="H130" s="319" t="s">
        <v>1514</v>
      </c>
      <c r="I130" s="319" t="s">
        <v>1502</v>
      </c>
      <c r="J130" s="319">
        <v>15</v>
      </c>
      <c r="K130" s="341"/>
    </row>
    <row r="131" s="1" customFormat="1" ht="15" customHeight="1">
      <c r="B131" s="338"/>
      <c r="C131" s="319" t="s">
        <v>1515</v>
      </c>
      <c r="D131" s="319"/>
      <c r="E131" s="319"/>
      <c r="F131" s="320" t="s">
        <v>1506</v>
      </c>
      <c r="G131" s="319"/>
      <c r="H131" s="319" t="s">
        <v>1516</v>
      </c>
      <c r="I131" s="319" t="s">
        <v>1502</v>
      </c>
      <c r="J131" s="319">
        <v>20</v>
      </c>
      <c r="K131" s="341"/>
    </row>
    <row r="132" s="1" customFormat="1" ht="15" customHeight="1">
      <c r="B132" s="338"/>
      <c r="C132" s="319" t="s">
        <v>1517</v>
      </c>
      <c r="D132" s="319"/>
      <c r="E132" s="319"/>
      <c r="F132" s="320" t="s">
        <v>1506</v>
      </c>
      <c r="G132" s="319"/>
      <c r="H132" s="319" t="s">
        <v>1518</v>
      </c>
      <c r="I132" s="319" t="s">
        <v>1502</v>
      </c>
      <c r="J132" s="319">
        <v>20</v>
      </c>
      <c r="K132" s="341"/>
    </row>
    <row r="133" s="1" customFormat="1" ht="15" customHeight="1">
      <c r="B133" s="338"/>
      <c r="C133" s="293" t="s">
        <v>1505</v>
      </c>
      <c r="D133" s="293"/>
      <c r="E133" s="293"/>
      <c r="F133" s="316" t="s">
        <v>1506</v>
      </c>
      <c r="G133" s="293"/>
      <c r="H133" s="293" t="s">
        <v>1540</v>
      </c>
      <c r="I133" s="293" t="s">
        <v>1502</v>
      </c>
      <c r="J133" s="293">
        <v>50</v>
      </c>
      <c r="K133" s="341"/>
    </row>
    <row r="134" s="1" customFormat="1" ht="15" customHeight="1">
      <c r="B134" s="338"/>
      <c r="C134" s="293" t="s">
        <v>1519</v>
      </c>
      <c r="D134" s="293"/>
      <c r="E134" s="293"/>
      <c r="F134" s="316" t="s">
        <v>1506</v>
      </c>
      <c r="G134" s="293"/>
      <c r="H134" s="293" t="s">
        <v>1540</v>
      </c>
      <c r="I134" s="293" t="s">
        <v>1502</v>
      </c>
      <c r="J134" s="293">
        <v>50</v>
      </c>
      <c r="K134" s="341"/>
    </row>
    <row r="135" s="1" customFormat="1" ht="15" customHeight="1">
      <c r="B135" s="338"/>
      <c r="C135" s="293" t="s">
        <v>1525</v>
      </c>
      <c r="D135" s="293"/>
      <c r="E135" s="293"/>
      <c r="F135" s="316" t="s">
        <v>1506</v>
      </c>
      <c r="G135" s="293"/>
      <c r="H135" s="293" t="s">
        <v>1540</v>
      </c>
      <c r="I135" s="293" t="s">
        <v>1502</v>
      </c>
      <c r="J135" s="293">
        <v>50</v>
      </c>
      <c r="K135" s="341"/>
    </row>
    <row r="136" s="1" customFormat="1" ht="15" customHeight="1">
      <c r="B136" s="338"/>
      <c r="C136" s="293" t="s">
        <v>1527</v>
      </c>
      <c r="D136" s="293"/>
      <c r="E136" s="293"/>
      <c r="F136" s="316" t="s">
        <v>1506</v>
      </c>
      <c r="G136" s="293"/>
      <c r="H136" s="293" t="s">
        <v>1540</v>
      </c>
      <c r="I136" s="293" t="s">
        <v>1502</v>
      </c>
      <c r="J136" s="293">
        <v>50</v>
      </c>
      <c r="K136" s="341"/>
    </row>
    <row r="137" s="1" customFormat="1" ht="15" customHeight="1">
      <c r="B137" s="338"/>
      <c r="C137" s="293" t="s">
        <v>1528</v>
      </c>
      <c r="D137" s="293"/>
      <c r="E137" s="293"/>
      <c r="F137" s="316" t="s">
        <v>1506</v>
      </c>
      <c r="G137" s="293"/>
      <c r="H137" s="293" t="s">
        <v>1553</v>
      </c>
      <c r="I137" s="293" t="s">
        <v>1502</v>
      </c>
      <c r="J137" s="293">
        <v>255</v>
      </c>
      <c r="K137" s="341"/>
    </row>
    <row r="138" s="1" customFormat="1" ht="15" customHeight="1">
      <c r="B138" s="338"/>
      <c r="C138" s="293" t="s">
        <v>1530</v>
      </c>
      <c r="D138" s="293"/>
      <c r="E138" s="293"/>
      <c r="F138" s="316" t="s">
        <v>1500</v>
      </c>
      <c r="G138" s="293"/>
      <c r="H138" s="293" t="s">
        <v>1554</v>
      </c>
      <c r="I138" s="293" t="s">
        <v>1532</v>
      </c>
      <c r="J138" s="293"/>
      <c r="K138" s="341"/>
    </row>
    <row r="139" s="1" customFormat="1" ht="15" customHeight="1">
      <c r="B139" s="338"/>
      <c r="C139" s="293" t="s">
        <v>1533</v>
      </c>
      <c r="D139" s="293"/>
      <c r="E139" s="293"/>
      <c r="F139" s="316" t="s">
        <v>1500</v>
      </c>
      <c r="G139" s="293"/>
      <c r="H139" s="293" t="s">
        <v>1555</v>
      </c>
      <c r="I139" s="293" t="s">
        <v>1535</v>
      </c>
      <c r="J139" s="293"/>
      <c r="K139" s="341"/>
    </row>
    <row r="140" s="1" customFormat="1" ht="15" customHeight="1">
      <c r="B140" s="338"/>
      <c r="C140" s="293" t="s">
        <v>1536</v>
      </c>
      <c r="D140" s="293"/>
      <c r="E140" s="293"/>
      <c r="F140" s="316" t="s">
        <v>1500</v>
      </c>
      <c r="G140" s="293"/>
      <c r="H140" s="293" t="s">
        <v>1536</v>
      </c>
      <c r="I140" s="293" t="s">
        <v>1535</v>
      </c>
      <c r="J140" s="293"/>
      <c r="K140" s="341"/>
    </row>
    <row r="141" s="1" customFormat="1" ht="15" customHeight="1">
      <c r="B141" s="338"/>
      <c r="C141" s="293" t="s">
        <v>38</v>
      </c>
      <c r="D141" s="293"/>
      <c r="E141" s="293"/>
      <c r="F141" s="316" t="s">
        <v>1500</v>
      </c>
      <c r="G141" s="293"/>
      <c r="H141" s="293" t="s">
        <v>1556</v>
      </c>
      <c r="I141" s="293" t="s">
        <v>1535</v>
      </c>
      <c r="J141" s="293"/>
      <c r="K141" s="341"/>
    </row>
    <row r="142" s="1" customFormat="1" ht="15" customHeight="1">
      <c r="B142" s="338"/>
      <c r="C142" s="293" t="s">
        <v>1557</v>
      </c>
      <c r="D142" s="293"/>
      <c r="E142" s="293"/>
      <c r="F142" s="316" t="s">
        <v>1500</v>
      </c>
      <c r="G142" s="293"/>
      <c r="H142" s="293" t="s">
        <v>1558</v>
      </c>
      <c r="I142" s="293" t="s">
        <v>1535</v>
      </c>
      <c r="J142" s="293"/>
      <c r="K142" s="341"/>
    </row>
    <row r="143" s="1" customFormat="1" ht="15" customHeight="1">
      <c r="B143" s="342"/>
      <c r="C143" s="343"/>
      <c r="D143" s="343"/>
      <c r="E143" s="343"/>
      <c r="F143" s="343"/>
      <c r="G143" s="343"/>
      <c r="H143" s="343"/>
      <c r="I143" s="343"/>
      <c r="J143" s="343"/>
      <c r="K143" s="344"/>
    </row>
    <row r="144" s="1" customFormat="1" ht="18.75" customHeight="1">
      <c r="B144" s="329"/>
      <c r="C144" s="329"/>
      <c r="D144" s="329"/>
      <c r="E144" s="329"/>
      <c r="F144" s="330"/>
      <c r="G144" s="329"/>
      <c r="H144" s="329"/>
      <c r="I144" s="329"/>
      <c r="J144" s="329"/>
      <c r="K144" s="329"/>
    </row>
    <row r="145" s="1" customFormat="1" ht="18.75" customHeight="1">
      <c r="B145" s="301"/>
      <c r="C145" s="301"/>
      <c r="D145" s="301"/>
      <c r="E145" s="301"/>
      <c r="F145" s="301"/>
      <c r="G145" s="301"/>
      <c r="H145" s="301"/>
      <c r="I145" s="301"/>
      <c r="J145" s="301"/>
      <c r="K145" s="301"/>
    </row>
    <row r="146" s="1" customFormat="1" ht="7.5" customHeight="1">
      <c r="B146" s="302"/>
      <c r="C146" s="303"/>
      <c r="D146" s="303"/>
      <c r="E146" s="303"/>
      <c r="F146" s="303"/>
      <c r="G146" s="303"/>
      <c r="H146" s="303"/>
      <c r="I146" s="303"/>
      <c r="J146" s="303"/>
      <c r="K146" s="304"/>
    </row>
    <row r="147" s="1" customFormat="1" ht="45" customHeight="1">
      <c r="B147" s="305"/>
      <c r="C147" s="306" t="s">
        <v>1559</v>
      </c>
      <c r="D147" s="306"/>
      <c r="E147" s="306"/>
      <c r="F147" s="306"/>
      <c r="G147" s="306"/>
      <c r="H147" s="306"/>
      <c r="I147" s="306"/>
      <c r="J147" s="306"/>
      <c r="K147" s="307"/>
    </row>
    <row r="148" s="1" customFormat="1" ht="17.25" customHeight="1">
      <c r="B148" s="305"/>
      <c r="C148" s="308" t="s">
        <v>1494</v>
      </c>
      <c r="D148" s="308"/>
      <c r="E148" s="308"/>
      <c r="F148" s="308" t="s">
        <v>1495</v>
      </c>
      <c r="G148" s="309"/>
      <c r="H148" s="308" t="s">
        <v>54</v>
      </c>
      <c r="I148" s="308" t="s">
        <v>57</v>
      </c>
      <c r="J148" s="308" t="s">
        <v>1496</v>
      </c>
      <c r="K148" s="307"/>
    </row>
    <row r="149" s="1" customFormat="1" ht="17.25" customHeight="1">
      <c r="B149" s="305"/>
      <c r="C149" s="310" t="s">
        <v>1497</v>
      </c>
      <c r="D149" s="310"/>
      <c r="E149" s="310"/>
      <c r="F149" s="311" t="s">
        <v>1498</v>
      </c>
      <c r="G149" s="312"/>
      <c r="H149" s="310"/>
      <c r="I149" s="310"/>
      <c r="J149" s="310" t="s">
        <v>1499</v>
      </c>
      <c r="K149" s="307"/>
    </row>
    <row r="150" s="1" customFormat="1" ht="5.25" customHeight="1">
      <c r="B150" s="318"/>
      <c r="C150" s="313"/>
      <c r="D150" s="313"/>
      <c r="E150" s="313"/>
      <c r="F150" s="313"/>
      <c r="G150" s="314"/>
      <c r="H150" s="313"/>
      <c r="I150" s="313"/>
      <c r="J150" s="313"/>
      <c r="K150" s="341"/>
    </row>
    <row r="151" s="1" customFormat="1" ht="15" customHeight="1">
      <c r="B151" s="318"/>
      <c r="C151" s="345" t="s">
        <v>1503</v>
      </c>
      <c r="D151" s="293"/>
      <c r="E151" s="293"/>
      <c r="F151" s="346" t="s">
        <v>1500</v>
      </c>
      <c r="G151" s="293"/>
      <c r="H151" s="345" t="s">
        <v>1540</v>
      </c>
      <c r="I151" s="345" t="s">
        <v>1502</v>
      </c>
      <c r="J151" s="345">
        <v>120</v>
      </c>
      <c r="K151" s="341"/>
    </row>
    <row r="152" s="1" customFormat="1" ht="15" customHeight="1">
      <c r="B152" s="318"/>
      <c r="C152" s="345" t="s">
        <v>1549</v>
      </c>
      <c r="D152" s="293"/>
      <c r="E152" s="293"/>
      <c r="F152" s="346" t="s">
        <v>1500</v>
      </c>
      <c r="G152" s="293"/>
      <c r="H152" s="345" t="s">
        <v>1560</v>
      </c>
      <c r="I152" s="345" t="s">
        <v>1502</v>
      </c>
      <c r="J152" s="345" t="s">
        <v>1551</v>
      </c>
      <c r="K152" s="341"/>
    </row>
    <row r="153" s="1" customFormat="1" ht="15" customHeight="1">
      <c r="B153" s="318"/>
      <c r="C153" s="345" t="s">
        <v>1448</v>
      </c>
      <c r="D153" s="293"/>
      <c r="E153" s="293"/>
      <c r="F153" s="346" t="s">
        <v>1500</v>
      </c>
      <c r="G153" s="293"/>
      <c r="H153" s="345" t="s">
        <v>1561</v>
      </c>
      <c r="I153" s="345" t="s">
        <v>1502</v>
      </c>
      <c r="J153" s="345" t="s">
        <v>1551</v>
      </c>
      <c r="K153" s="341"/>
    </row>
    <row r="154" s="1" customFormat="1" ht="15" customHeight="1">
      <c r="B154" s="318"/>
      <c r="C154" s="345" t="s">
        <v>1505</v>
      </c>
      <c r="D154" s="293"/>
      <c r="E154" s="293"/>
      <c r="F154" s="346" t="s">
        <v>1506</v>
      </c>
      <c r="G154" s="293"/>
      <c r="H154" s="345" t="s">
        <v>1540</v>
      </c>
      <c r="I154" s="345" t="s">
        <v>1502</v>
      </c>
      <c r="J154" s="345">
        <v>50</v>
      </c>
      <c r="K154" s="341"/>
    </row>
    <row r="155" s="1" customFormat="1" ht="15" customHeight="1">
      <c r="B155" s="318"/>
      <c r="C155" s="345" t="s">
        <v>1508</v>
      </c>
      <c r="D155" s="293"/>
      <c r="E155" s="293"/>
      <c r="F155" s="346" t="s">
        <v>1500</v>
      </c>
      <c r="G155" s="293"/>
      <c r="H155" s="345" t="s">
        <v>1540</v>
      </c>
      <c r="I155" s="345" t="s">
        <v>1510</v>
      </c>
      <c r="J155" s="345"/>
      <c r="K155" s="341"/>
    </row>
    <row r="156" s="1" customFormat="1" ht="15" customHeight="1">
      <c r="B156" s="318"/>
      <c r="C156" s="345" t="s">
        <v>1519</v>
      </c>
      <c r="D156" s="293"/>
      <c r="E156" s="293"/>
      <c r="F156" s="346" t="s">
        <v>1506</v>
      </c>
      <c r="G156" s="293"/>
      <c r="H156" s="345" t="s">
        <v>1540</v>
      </c>
      <c r="I156" s="345" t="s">
        <v>1502</v>
      </c>
      <c r="J156" s="345">
        <v>50</v>
      </c>
      <c r="K156" s="341"/>
    </row>
    <row r="157" s="1" customFormat="1" ht="15" customHeight="1">
      <c r="B157" s="318"/>
      <c r="C157" s="345" t="s">
        <v>1527</v>
      </c>
      <c r="D157" s="293"/>
      <c r="E157" s="293"/>
      <c r="F157" s="346" t="s">
        <v>1506</v>
      </c>
      <c r="G157" s="293"/>
      <c r="H157" s="345" t="s">
        <v>1540</v>
      </c>
      <c r="I157" s="345" t="s">
        <v>1502</v>
      </c>
      <c r="J157" s="345">
        <v>50</v>
      </c>
      <c r="K157" s="341"/>
    </row>
    <row r="158" s="1" customFormat="1" ht="15" customHeight="1">
      <c r="B158" s="318"/>
      <c r="C158" s="345" t="s">
        <v>1525</v>
      </c>
      <c r="D158" s="293"/>
      <c r="E158" s="293"/>
      <c r="F158" s="346" t="s">
        <v>1506</v>
      </c>
      <c r="G158" s="293"/>
      <c r="H158" s="345" t="s">
        <v>1540</v>
      </c>
      <c r="I158" s="345" t="s">
        <v>1502</v>
      </c>
      <c r="J158" s="345">
        <v>50</v>
      </c>
      <c r="K158" s="341"/>
    </row>
    <row r="159" s="1" customFormat="1" ht="15" customHeight="1">
      <c r="B159" s="318"/>
      <c r="C159" s="345" t="s">
        <v>109</v>
      </c>
      <c r="D159" s="293"/>
      <c r="E159" s="293"/>
      <c r="F159" s="346" t="s">
        <v>1500</v>
      </c>
      <c r="G159" s="293"/>
      <c r="H159" s="345" t="s">
        <v>1562</v>
      </c>
      <c r="I159" s="345" t="s">
        <v>1502</v>
      </c>
      <c r="J159" s="345" t="s">
        <v>1563</v>
      </c>
      <c r="K159" s="341"/>
    </row>
    <row r="160" s="1" customFormat="1" ht="15" customHeight="1">
      <c r="B160" s="318"/>
      <c r="C160" s="345" t="s">
        <v>1564</v>
      </c>
      <c r="D160" s="293"/>
      <c r="E160" s="293"/>
      <c r="F160" s="346" t="s">
        <v>1500</v>
      </c>
      <c r="G160" s="293"/>
      <c r="H160" s="345" t="s">
        <v>1565</v>
      </c>
      <c r="I160" s="345" t="s">
        <v>1535</v>
      </c>
      <c r="J160" s="345"/>
      <c r="K160" s="341"/>
    </row>
    <row r="161" s="1" customFormat="1" ht="15" customHeight="1">
      <c r="B161" s="347"/>
      <c r="C161" s="327"/>
      <c r="D161" s="327"/>
      <c r="E161" s="327"/>
      <c r="F161" s="327"/>
      <c r="G161" s="327"/>
      <c r="H161" s="327"/>
      <c r="I161" s="327"/>
      <c r="J161" s="327"/>
      <c r="K161" s="348"/>
    </row>
    <row r="162" s="1" customFormat="1" ht="18.75" customHeight="1">
      <c r="B162" s="329"/>
      <c r="C162" s="339"/>
      <c r="D162" s="339"/>
      <c r="E162" s="339"/>
      <c r="F162" s="349"/>
      <c r="G162" s="339"/>
      <c r="H162" s="339"/>
      <c r="I162" s="339"/>
      <c r="J162" s="339"/>
      <c r="K162" s="329"/>
    </row>
    <row r="163" s="1" customFormat="1" ht="18.75" customHeight="1">
      <c r="B163" s="301"/>
      <c r="C163" s="301"/>
      <c r="D163" s="301"/>
      <c r="E163" s="301"/>
      <c r="F163" s="301"/>
      <c r="G163" s="301"/>
      <c r="H163" s="301"/>
      <c r="I163" s="301"/>
      <c r="J163" s="301"/>
      <c r="K163" s="301"/>
    </row>
    <row r="164" s="1" customFormat="1" ht="7.5" customHeight="1">
      <c r="B164" s="280"/>
      <c r="C164" s="281"/>
      <c r="D164" s="281"/>
      <c r="E164" s="281"/>
      <c r="F164" s="281"/>
      <c r="G164" s="281"/>
      <c r="H164" s="281"/>
      <c r="I164" s="281"/>
      <c r="J164" s="281"/>
      <c r="K164" s="282"/>
    </row>
    <row r="165" s="1" customFormat="1" ht="45" customHeight="1">
      <c r="B165" s="283"/>
      <c r="C165" s="284" t="s">
        <v>1566</v>
      </c>
      <c r="D165" s="284"/>
      <c r="E165" s="284"/>
      <c r="F165" s="284"/>
      <c r="G165" s="284"/>
      <c r="H165" s="284"/>
      <c r="I165" s="284"/>
      <c r="J165" s="284"/>
      <c r="K165" s="285"/>
    </row>
    <row r="166" s="1" customFormat="1" ht="17.25" customHeight="1">
      <c r="B166" s="283"/>
      <c r="C166" s="308" t="s">
        <v>1494</v>
      </c>
      <c r="D166" s="308"/>
      <c r="E166" s="308"/>
      <c r="F166" s="308" t="s">
        <v>1495</v>
      </c>
      <c r="G166" s="350"/>
      <c r="H166" s="351" t="s">
        <v>54</v>
      </c>
      <c r="I166" s="351" t="s">
        <v>57</v>
      </c>
      <c r="J166" s="308" t="s">
        <v>1496</v>
      </c>
      <c r="K166" s="285"/>
    </row>
    <row r="167" s="1" customFormat="1" ht="17.25" customHeight="1">
      <c r="B167" s="286"/>
      <c r="C167" s="310" t="s">
        <v>1497</v>
      </c>
      <c r="D167" s="310"/>
      <c r="E167" s="310"/>
      <c r="F167" s="311" t="s">
        <v>1498</v>
      </c>
      <c r="G167" s="352"/>
      <c r="H167" s="353"/>
      <c r="I167" s="353"/>
      <c r="J167" s="310" t="s">
        <v>1499</v>
      </c>
      <c r="K167" s="288"/>
    </row>
    <row r="168" s="1" customFormat="1" ht="5.25" customHeight="1">
      <c r="B168" s="318"/>
      <c r="C168" s="313"/>
      <c r="D168" s="313"/>
      <c r="E168" s="313"/>
      <c r="F168" s="313"/>
      <c r="G168" s="314"/>
      <c r="H168" s="313"/>
      <c r="I168" s="313"/>
      <c r="J168" s="313"/>
      <c r="K168" s="341"/>
    </row>
    <row r="169" s="1" customFormat="1" ht="15" customHeight="1">
      <c r="B169" s="318"/>
      <c r="C169" s="293" t="s">
        <v>1503</v>
      </c>
      <c r="D169" s="293"/>
      <c r="E169" s="293"/>
      <c r="F169" s="316" t="s">
        <v>1500</v>
      </c>
      <c r="G169" s="293"/>
      <c r="H169" s="293" t="s">
        <v>1540</v>
      </c>
      <c r="I169" s="293" t="s">
        <v>1502</v>
      </c>
      <c r="J169" s="293">
        <v>120</v>
      </c>
      <c r="K169" s="341"/>
    </row>
    <row r="170" s="1" customFormat="1" ht="15" customHeight="1">
      <c r="B170" s="318"/>
      <c r="C170" s="293" t="s">
        <v>1549</v>
      </c>
      <c r="D170" s="293"/>
      <c r="E170" s="293"/>
      <c r="F170" s="316" t="s">
        <v>1500</v>
      </c>
      <c r="G170" s="293"/>
      <c r="H170" s="293" t="s">
        <v>1550</v>
      </c>
      <c r="I170" s="293" t="s">
        <v>1502</v>
      </c>
      <c r="J170" s="293" t="s">
        <v>1551</v>
      </c>
      <c r="K170" s="341"/>
    </row>
    <row r="171" s="1" customFormat="1" ht="15" customHeight="1">
      <c r="B171" s="318"/>
      <c r="C171" s="293" t="s">
        <v>1448</v>
      </c>
      <c r="D171" s="293"/>
      <c r="E171" s="293"/>
      <c r="F171" s="316" t="s">
        <v>1500</v>
      </c>
      <c r="G171" s="293"/>
      <c r="H171" s="293" t="s">
        <v>1567</v>
      </c>
      <c r="I171" s="293" t="s">
        <v>1502</v>
      </c>
      <c r="J171" s="293" t="s">
        <v>1551</v>
      </c>
      <c r="K171" s="341"/>
    </row>
    <row r="172" s="1" customFormat="1" ht="15" customHeight="1">
      <c r="B172" s="318"/>
      <c r="C172" s="293" t="s">
        <v>1505</v>
      </c>
      <c r="D172" s="293"/>
      <c r="E172" s="293"/>
      <c r="F172" s="316" t="s">
        <v>1506</v>
      </c>
      <c r="G172" s="293"/>
      <c r="H172" s="293" t="s">
        <v>1567</v>
      </c>
      <c r="I172" s="293" t="s">
        <v>1502</v>
      </c>
      <c r="J172" s="293">
        <v>50</v>
      </c>
      <c r="K172" s="341"/>
    </row>
    <row r="173" s="1" customFormat="1" ht="15" customHeight="1">
      <c r="B173" s="318"/>
      <c r="C173" s="293" t="s">
        <v>1508</v>
      </c>
      <c r="D173" s="293"/>
      <c r="E173" s="293"/>
      <c r="F173" s="316" t="s">
        <v>1500</v>
      </c>
      <c r="G173" s="293"/>
      <c r="H173" s="293" t="s">
        <v>1567</v>
      </c>
      <c r="I173" s="293" t="s">
        <v>1510</v>
      </c>
      <c r="J173" s="293"/>
      <c r="K173" s="341"/>
    </row>
    <row r="174" s="1" customFormat="1" ht="15" customHeight="1">
      <c r="B174" s="318"/>
      <c r="C174" s="293" t="s">
        <v>1519</v>
      </c>
      <c r="D174" s="293"/>
      <c r="E174" s="293"/>
      <c r="F174" s="316" t="s">
        <v>1506</v>
      </c>
      <c r="G174" s="293"/>
      <c r="H174" s="293" t="s">
        <v>1567</v>
      </c>
      <c r="I174" s="293" t="s">
        <v>1502</v>
      </c>
      <c r="J174" s="293">
        <v>50</v>
      </c>
      <c r="K174" s="341"/>
    </row>
    <row r="175" s="1" customFormat="1" ht="15" customHeight="1">
      <c r="B175" s="318"/>
      <c r="C175" s="293" t="s">
        <v>1527</v>
      </c>
      <c r="D175" s="293"/>
      <c r="E175" s="293"/>
      <c r="F175" s="316" t="s">
        <v>1506</v>
      </c>
      <c r="G175" s="293"/>
      <c r="H175" s="293" t="s">
        <v>1567</v>
      </c>
      <c r="I175" s="293" t="s">
        <v>1502</v>
      </c>
      <c r="J175" s="293">
        <v>50</v>
      </c>
      <c r="K175" s="341"/>
    </row>
    <row r="176" s="1" customFormat="1" ht="15" customHeight="1">
      <c r="B176" s="318"/>
      <c r="C176" s="293" t="s">
        <v>1525</v>
      </c>
      <c r="D176" s="293"/>
      <c r="E176" s="293"/>
      <c r="F176" s="316" t="s">
        <v>1506</v>
      </c>
      <c r="G176" s="293"/>
      <c r="H176" s="293" t="s">
        <v>1567</v>
      </c>
      <c r="I176" s="293" t="s">
        <v>1502</v>
      </c>
      <c r="J176" s="293">
        <v>50</v>
      </c>
      <c r="K176" s="341"/>
    </row>
    <row r="177" s="1" customFormat="1" ht="15" customHeight="1">
      <c r="B177" s="318"/>
      <c r="C177" s="293" t="s">
        <v>121</v>
      </c>
      <c r="D177" s="293"/>
      <c r="E177" s="293"/>
      <c r="F177" s="316" t="s">
        <v>1500</v>
      </c>
      <c r="G177" s="293"/>
      <c r="H177" s="293" t="s">
        <v>1568</v>
      </c>
      <c r="I177" s="293" t="s">
        <v>1569</v>
      </c>
      <c r="J177" s="293"/>
      <c r="K177" s="341"/>
    </row>
    <row r="178" s="1" customFormat="1" ht="15" customHeight="1">
      <c r="B178" s="318"/>
      <c r="C178" s="293" t="s">
        <v>57</v>
      </c>
      <c r="D178" s="293"/>
      <c r="E178" s="293"/>
      <c r="F178" s="316" t="s">
        <v>1500</v>
      </c>
      <c r="G178" s="293"/>
      <c r="H178" s="293" t="s">
        <v>1570</v>
      </c>
      <c r="I178" s="293" t="s">
        <v>1571</v>
      </c>
      <c r="J178" s="293">
        <v>1</v>
      </c>
      <c r="K178" s="341"/>
    </row>
    <row r="179" s="1" customFormat="1" ht="15" customHeight="1">
      <c r="B179" s="318"/>
      <c r="C179" s="293" t="s">
        <v>53</v>
      </c>
      <c r="D179" s="293"/>
      <c r="E179" s="293"/>
      <c r="F179" s="316" t="s">
        <v>1500</v>
      </c>
      <c r="G179" s="293"/>
      <c r="H179" s="293" t="s">
        <v>1572</v>
      </c>
      <c r="I179" s="293" t="s">
        <v>1502</v>
      </c>
      <c r="J179" s="293">
        <v>20</v>
      </c>
      <c r="K179" s="341"/>
    </row>
    <row r="180" s="1" customFormat="1" ht="15" customHeight="1">
      <c r="B180" s="318"/>
      <c r="C180" s="293" t="s">
        <v>54</v>
      </c>
      <c r="D180" s="293"/>
      <c r="E180" s="293"/>
      <c r="F180" s="316" t="s">
        <v>1500</v>
      </c>
      <c r="G180" s="293"/>
      <c r="H180" s="293" t="s">
        <v>1573</v>
      </c>
      <c r="I180" s="293" t="s">
        <v>1502</v>
      </c>
      <c r="J180" s="293">
        <v>255</v>
      </c>
      <c r="K180" s="341"/>
    </row>
    <row r="181" s="1" customFormat="1" ht="15" customHeight="1">
      <c r="B181" s="318"/>
      <c r="C181" s="293" t="s">
        <v>122</v>
      </c>
      <c r="D181" s="293"/>
      <c r="E181" s="293"/>
      <c r="F181" s="316" t="s">
        <v>1500</v>
      </c>
      <c r="G181" s="293"/>
      <c r="H181" s="293" t="s">
        <v>1464</v>
      </c>
      <c r="I181" s="293" t="s">
        <v>1502</v>
      </c>
      <c r="J181" s="293">
        <v>10</v>
      </c>
      <c r="K181" s="341"/>
    </row>
    <row r="182" s="1" customFormat="1" ht="15" customHeight="1">
      <c r="B182" s="318"/>
      <c r="C182" s="293" t="s">
        <v>123</v>
      </c>
      <c r="D182" s="293"/>
      <c r="E182" s="293"/>
      <c r="F182" s="316" t="s">
        <v>1500</v>
      </c>
      <c r="G182" s="293"/>
      <c r="H182" s="293" t="s">
        <v>1574</v>
      </c>
      <c r="I182" s="293" t="s">
        <v>1535</v>
      </c>
      <c r="J182" s="293"/>
      <c r="K182" s="341"/>
    </row>
    <row r="183" s="1" customFormat="1" ht="15" customHeight="1">
      <c r="B183" s="318"/>
      <c r="C183" s="293" t="s">
        <v>1575</v>
      </c>
      <c r="D183" s="293"/>
      <c r="E183" s="293"/>
      <c r="F183" s="316" t="s">
        <v>1500</v>
      </c>
      <c r="G183" s="293"/>
      <c r="H183" s="293" t="s">
        <v>1576</v>
      </c>
      <c r="I183" s="293" t="s">
        <v>1535</v>
      </c>
      <c r="J183" s="293"/>
      <c r="K183" s="341"/>
    </row>
    <row r="184" s="1" customFormat="1" ht="15" customHeight="1">
      <c r="B184" s="318"/>
      <c r="C184" s="293" t="s">
        <v>1564</v>
      </c>
      <c r="D184" s="293"/>
      <c r="E184" s="293"/>
      <c r="F184" s="316" t="s">
        <v>1500</v>
      </c>
      <c r="G184" s="293"/>
      <c r="H184" s="293" t="s">
        <v>1577</v>
      </c>
      <c r="I184" s="293" t="s">
        <v>1535</v>
      </c>
      <c r="J184" s="293"/>
      <c r="K184" s="341"/>
    </row>
    <row r="185" s="1" customFormat="1" ht="15" customHeight="1">
      <c r="B185" s="318"/>
      <c r="C185" s="293" t="s">
        <v>125</v>
      </c>
      <c r="D185" s="293"/>
      <c r="E185" s="293"/>
      <c r="F185" s="316" t="s">
        <v>1506</v>
      </c>
      <c r="G185" s="293"/>
      <c r="H185" s="293" t="s">
        <v>1578</v>
      </c>
      <c r="I185" s="293" t="s">
        <v>1502</v>
      </c>
      <c r="J185" s="293">
        <v>50</v>
      </c>
      <c r="K185" s="341"/>
    </row>
    <row r="186" s="1" customFormat="1" ht="15" customHeight="1">
      <c r="B186" s="318"/>
      <c r="C186" s="293" t="s">
        <v>1579</v>
      </c>
      <c r="D186" s="293"/>
      <c r="E186" s="293"/>
      <c r="F186" s="316" t="s">
        <v>1506</v>
      </c>
      <c r="G186" s="293"/>
      <c r="H186" s="293" t="s">
        <v>1580</v>
      </c>
      <c r="I186" s="293" t="s">
        <v>1581</v>
      </c>
      <c r="J186" s="293"/>
      <c r="K186" s="341"/>
    </row>
    <row r="187" s="1" customFormat="1" ht="15" customHeight="1">
      <c r="B187" s="318"/>
      <c r="C187" s="293" t="s">
        <v>1582</v>
      </c>
      <c r="D187" s="293"/>
      <c r="E187" s="293"/>
      <c r="F187" s="316" t="s">
        <v>1506</v>
      </c>
      <c r="G187" s="293"/>
      <c r="H187" s="293" t="s">
        <v>1583</v>
      </c>
      <c r="I187" s="293" t="s">
        <v>1581</v>
      </c>
      <c r="J187" s="293"/>
      <c r="K187" s="341"/>
    </row>
    <row r="188" s="1" customFormat="1" ht="15" customHeight="1">
      <c r="B188" s="318"/>
      <c r="C188" s="293" t="s">
        <v>1584</v>
      </c>
      <c r="D188" s="293"/>
      <c r="E188" s="293"/>
      <c r="F188" s="316" t="s">
        <v>1506</v>
      </c>
      <c r="G188" s="293"/>
      <c r="H188" s="293" t="s">
        <v>1585</v>
      </c>
      <c r="I188" s="293" t="s">
        <v>1581</v>
      </c>
      <c r="J188" s="293"/>
      <c r="K188" s="341"/>
    </row>
    <row r="189" s="1" customFormat="1" ht="15" customHeight="1">
      <c r="B189" s="318"/>
      <c r="C189" s="354" t="s">
        <v>1586</v>
      </c>
      <c r="D189" s="293"/>
      <c r="E189" s="293"/>
      <c r="F189" s="316" t="s">
        <v>1506</v>
      </c>
      <c r="G189" s="293"/>
      <c r="H189" s="293" t="s">
        <v>1587</v>
      </c>
      <c r="I189" s="293" t="s">
        <v>1588</v>
      </c>
      <c r="J189" s="355" t="s">
        <v>1589</v>
      </c>
      <c r="K189" s="341"/>
    </row>
    <row r="190" s="17" customFormat="1" ht="15" customHeight="1">
      <c r="B190" s="356"/>
      <c r="C190" s="357" t="s">
        <v>1590</v>
      </c>
      <c r="D190" s="358"/>
      <c r="E190" s="358"/>
      <c r="F190" s="359" t="s">
        <v>1506</v>
      </c>
      <c r="G190" s="358"/>
      <c r="H190" s="358" t="s">
        <v>1591</v>
      </c>
      <c r="I190" s="358" t="s">
        <v>1588</v>
      </c>
      <c r="J190" s="360" t="s">
        <v>1589</v>
      </c>
      <c r="K190" s="361"/>
    </row>
    <row r="191" s="1" customFormat="1" ht="15" customHeight="1">
      <c r="B191" s="318"/>
      <c r="C191" s="354" t="s">
        <v>42</v>
      </c>
      <c r="D191" s="293"/>
      <c r="E191" s="293"/>
      <c r="F191" s="316" t="s">
        <v>1500</v>
      </c>
      <c r="G191" s="293"/>
      <c r="H191" s="290" t="s">
        <v>1592</v>
      </c>
      <c r="I191" s="293" t="s">
        <v>1593</v>
      </c>
      <c r="J191" s="293"/>
      <c r="K191" s="341"/>
    </row>
    <row r="192" s="1" customFormat="1" ht="15" customHeight="1">
      <c r="B192" s="318"/>
      <c r="C192" s="354" t="s">
        <v>1594</v>
      </c>
      <c r="D192" s="293"/>
      <c r="E192" s="293"/>
      <c r="F192" s="316" t="s">
        <v>1500</v>
      </c>
      <c r="G192" s="293"/>
      <c r="H192" s="293" t="s">
        <v>1595</v>
      </c>
      <c r="I192" s="293" t="s">
        <v>1535</v>
      </c>
      <c r="J192" s="293"/>
      <c r="K192" s="341"/>
    </row>
    <row r="193" s="1" customFormat="1" ht="15" customHeight="1">
      <c r="B193" s="318"/>
      <c r="C193" s="354" t="s">
        <v>1596</v>
      </c>
      <c r="D193" s="293"/>
      <c r="E193" s="293"/>
      <c r="F193" s="316" t="s">
        <v>1500</v>
      </c>
      <c r="G193" s="293"/>
      <c r="H193" s="293" t="s">
        <v>1597</v>
      </c>
      <c r="I193" s="293" t="s">
        <v>1535</v>
      </c>
      <c r="J193" s="293"/>
      <c r="K193" s="341"/>
    </row>
    <row r="194" s="1" customFormat="1" ht="15" customHeight="1">
      <c r="B194" s="318"/>
      <c r="C194" s="354" t="s">
        <v>1598</v>
      </c>
      <c r="D194" s="293"/>
      <c r="E194" s="293"/>
      <c r="F194" s="316" t="s">
        <v>1506</v>
      </c>
      <c r="G194" s="293"/>
      <c r="H194" s="293" t="s">
        <v>1599</v>
      </c>
      <c r="I194" s="293" t="s">
        <v>1535</v>
      </c>
      <c r="J194" s="293"/>
      <c r="K194" s="341"/>
    </row>
    <row r="195" s="1" customFormat="1" ht="15" customHeight="1">
      <c r="B195" s="347"/>
      <c r="C195" s="362"/>
      <c r="D195" s="327"/>
      <c r="E195" s="327"/>
      <c r="F195" s="327"/>
      <c r="G195" s="327"/>
      <c r="H195" s="327"/>
      <c r="I195" s="327"/>
      <c r="J195" s="327"/>
      <c r="K195" s="348"/>
    </row>
    <row r="196" s="1" customFormat="1" ht="18.75" customHeight="1">
      <c r="B196" s="329"/>
      <c r="C196" s="339"/>
      <c r="D196" s="339"/>
      <c r="E196" s="339"/>
      <c r="F196" s="349"/>
      <c r="G196" s="339"/>
      <c r="H196" s="339"/>
      <c r="I196" s="339"/>
      <c r="J196" s="339"/>
      <c r="K196" s="329"/>
    </row>
    <row r="197" s="1" customFormat="1" ht="18.75" customHeight="1">
      <c r="B197" s="329"/>
      <c r="C197" s="339"/>
      <c r="D197" s="339"/>
      <c r="E197" s="339"/>
      <c r="F197" s="349"/>
      <c r="G197" s="339"/>
      <c r="H197" s="339"/>
      <c r="I197" s="339"/>
      <c r="J197" s="339"/>
      <c r="K197" s="329"/>
    </row>
    <row r="198" s="1" customFormat="1" ht="18.75" customHeight="1">
      <c r="B198" s="301"/>
      <c r="C198" s="301"/>
      <c r="D198" s="301"/>
      <c r="E198" s="301"/>
      <c r="F198" s="301"/>
      <c r="G198" s="301"/>
      <c r="H198" s="301"/>
      <c r="I198" s="301"/>
      <c r="J198" s="301"/>
      <c r="K198" s="301"/>
    </row>
    <row r="199" s="1" customFormat="1" ht="13.5">
      <c r="B199" s="280"/>
      <c r="C199" s="281"/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1">
      <c r="B200" s="283"/>
      <c r="C200" s="284" t="s">
        <v>1600</v>
      </c>
      <c r="D200" s="284"/>
      <c r="E200" s="284"/>
      <c r="F200" s="284"/>
      <c r="G200" s="284"/>
      <c r="H200" s="284"/>
      <c r="I200" s="284"/>
      <c r="J200" s="284"/>
      <c r="K200" s="285"/>
    </row>
    <row r="201" s="1" customFormat="1" ht="25.5" customHeight="1">
      <c r="B201" s="283"/>
      <c r="C201" s="363" t="s">
        <v>1601</v>
      </c>
      <c r="D201" s="363"/>
      <c r="E201" s="363"/>
      <c r="F201" s="363" t="s">
        <v>1602</v>
      </c>
      <c r="G201" s="364"/>
      <c r="H201" s="363" t="s">
        <v>1603</v>
      </c>
      <c r="I201" s="363"/>
      <c r="J201" s="363"/>
      <c r="K201" s="285"/>
    </row>
    <row r="202" s="1" customFormat="1" ht="5.25" customHeight="1">
      <c r="B202" s="318"/>
      <c r="C202" s="313"/>
      <c r="D202" s="313"/>
      <c r="E202" s="313"/>
      <c r="F202" s="313"/>
      <c r="G202" s="339"/>
      <c r="H202" s="313"/>
      <c r="I202" s="313"/>
      <c r="J202" s="313"/>
      <c r="K202" s="341"/>
    </row>
    <row r="203" s="1" customFormat="1" ht="15" customHeight="1">
      <c r="B203" s="318"/>
      <c r="C203" s="293" t="s">
        <v>1593</v>
      </c>
      <c r="D203" s="293"/>
      <c r="E203" s="293"/>
      <c r="F203" s="316" t="s">
        <v>43</v>
      </c>
      <c r="G203" s="293"/>
      <c r="H203" s="293" t="s">
        <v>1604</v>
      </c>
      <c r="I203" s="293"/>
      <c r="J203" s="293"/>
      <c r="K203" s="341"/>
    </row>
    <row r="204" s="1" customFormat="1" ht="15" customHeight="1">
      <c r="B204" s="318"/>
      <c r="C204" s="293"/>
      <c r="D204" s="293"/>
      <c r="E204" s="293"/>
      <c r="F204" s="316" t="s">
        <v>44</v>
      </c>
      <c r="G204" s="293"/>
      <c r="H204" s="293" t="s">
        <v>1605</v>
      </c>
      <c r="I204" s="293"/>
      <c r="J204" s="293"/>
      <c r="K204" s="341"/>
    </row>
    <row r="205" s="1" customFormat="1" ht="15" customHeight="1">
      <c r="B205" s="318"/>
      <c r="C205" s="293"/>
      <c r="D205" s="293"/>
      <c r="E205" s="293"/>
      <c r="F205" s="316" t="s">
        <v>47</v>
      </c>
      <c r="G205" s="293"/>
      <c r="H205" s="293" t="s">
        <v>1606</v>
      </c>
      <c r="I205" s="293"/>
      <c r="J205" s="293"/>
      <c r="K205" s="341"/>
    </row>
    <row r="206" s="1" customFormat="1" ht="15" customHeight="1">
      <c r="B206" s="318"/>
      <c r="C206" s="293"/>
      <c r="D206" s="293"/>
      <c r="E206" s="293"/>
      <c r="F206" s="316" t="s">
        <v>45</v>
      </c>
      <c r="G206" s="293"/>
      <c r="H206" s="293" t="s">
        <v>1607</v>
      </c>
      <c r="I206" s="293"/>
      <c r="J206" s="293"/>
      <c r="K206" s="341"/>
    </row>
    <row r="207" s="1" customFormat="1" ht="15" customHeight="1">
      <c r="B207" s="318"/>
      <c r="C207" s="293"/>
      <c r="D207" s="293"/>
      <c r="E207" s="293"/>
      <c r="F207" s="316" t="s">
        <v>46</v>
      </c>
      <c r="G207" s="293"/>
      <c r="H207" s="293" t="s">
        <v>1608</v>
      </c>
      <c r="I207" s="293"/>
      <c r="J207" s="293"/>
      <c r="K207" s="341"/>
    </row>
    <row r="208" s="1" customFormat="1" ht="15" customHeight="1">
      <c r="B208" s="318"/>
      <c r="C208" s="293"/>
      <c r="D208" s="293"/>
      <c r="E208" s="293"/>
      <c r="F208" s="316"/>
      <c r="G208" s="293"/>
      <c r="H208" s="293"/>
      <c r="I208" s="293"/>
      <c r="J208" s="293"/>
      <c r="K208" s="341"/>
    </row>
    <row r="209" s="1" customFormat="1" ht="15" customHeight="1">
      <c r="B209" s="318"/>
      <c r="C209" s="293" t="s">
        <v>1547</v>
      </c>
      <c r="D209" s="293"/>
      <c r="E209" s="293"/>
      <c r="F209" s="316" t="s">
        <v>79</v>
      </c>
      <c r="G209" s="293"/>
      <c r="H209" s="293" t="s">
        <v>1609</v>
      </c>
      <c r="I209" s="293"/>
      <c r="J209" s="293"/>
      <c r="K209" s="341"/>
    </row>
    <row r="210" s="1" customFormat="1" ht="15" customHeight="1">
      <c r="B210" s="318"/>
      <c r="C210" s="293"/>
      <c r="D210" s="293"/>
      <c r="E210" s="293"/>
      <c r="F210" s="316" t="s">
        <v>1445</v>
      </c>
      <c r="G210" s="293"/>
      <c r="H210" s="293" t="s">
        <v>1446</v>
      </c>
      <c r="I210" s="293"/>
      <c r="J210" s="293"/>
      <c r="K210" s="341"/>
    </row>
    <row r="211" s="1" customFormat="1" ht="15" customHeight="1">
      <c r="B211" s="318"/>
      <c r="C211" s="293"/>
      <c r="D211" s="293"/>
      <c r="E211" s="293"/>
      <c r="F211" s="316" t="s">
        <v>1443</v>
      </c>
      <c r="G211" s="293"/>
      <c r="H211" s="293" t="s">
        <v>1610</v>
      </c>
      <c r="I211" s="293"/>
      <c r="J211" s="293"/>
      <c r="K211" s="341"/>
    </row>
    <row r="212" s="1" customFormat="1" ht="15" customHeight="1">
      <c r="B212" s="365"/>
      <c r="C212" s="293"/>
      <c r="D212" s="293"/>
      <c r="E212" s="293"/>
      <c r="F212" s="316" t="s">
        <v>103</v>
      </c>
      <c r="G212" s="354"/>
      <c r="H212" s="345" t="s">
        <v>1447</v>
      </c>
      <c r="I212" s="345"/>
      <c r="J212" s="345"/>
      <c r="K212" s="366"/>
    </row>
    <row r="213" s="1" customFormat="1" ht="15" customHeight="1">
      <c r="B213" s="365"/>
      <c r="C213" s="293"/>
      <c r="D213" s="293"/>
      <c r="E213" s="293"/>
      <c r="F213" s="316" t="s">
        <v>1192</v>
      </c>
      <c r="G213" s="354"/>
      <c r="H213" s="345" t="s">
        <v>1425</v>
      </c>
      <c r="I213" s="345"/>
      <c r="J213" s="345"/>
      <c r="K213" s="366"/>
    </row>
    <row r="214" s="1" customFormat="1" ht="15" customHeight="1">
      <c r="B214" s="365"/>
      <c r="C214" s="293"/>
      <c r="D214" s="293"/>
      <c r="E214" s="293"/>
      <c r="F214" s="316"/>
      <c r="G214" s="354"/>
      <c r="H214" s="345"/>
      <c r="I214" s="345"/>
      <c r="J214" s="345"/>
      <c r="K214" s="366"/>
    </row>
    <row r="215" s="1" customFormat="1" ht="15" customHeight="1">
      <c r="B215" s="365"/>
      <c r="C215" s="293" t="s">
        <v>1571</v>
      </c>
      <c r="D215" s="293"/>
      <c r="E215" s="293"/>
      <c r="F215" s="316">
        <v>1</v>
      </c>
      <c r="G215" s="354"/>
      <c r="H215" s="345" t="s">
        <v>1611</v>
      </c>
      <c r="I215" s="345"/>
      <c r="J215" s="345"/>
      <c r="K215" s="366"/>
    </row>
    <row r="216" s="1" customFormat="1" ht="15" customHeight="1">
      <c r="B216" s="365"/>
      <c r="C216" s="293"/>
      <c r="D216" s="293"/>
      <c r="E216" s="293"/>
      <c r="F216" s="316">
        <v>2</v>
      </c>
      <c r="G216" s="354"/>
      <c r="H216" s="345" t="s">
        <v>1612</v>
      </c>
      <c r="I216" s="345"/>
      <c r="J216" s="345"/>
      <c r="K216" s="366"/>
    </row>
    <row r="217" s="1" customFormat="1" ht="15" customHeight="1">
      <c r="B217" s="365"/>
      <c r="C217" s="293"/>
      <c r="D217" s="293"/>
      <c r="E217" s="293"/>
      <c r="F217" s="316">
        <v>3</v>
      </c>
      <c r="G217" s="354"/>
      <c r="H217" s="345" t="s">
        <v>1613</v>
      </c>
      <c r="I217" s="345"/>
      <c r="J217" s="345"/>
      <c r="K217" s="366"/>
    </row>
    <row r="218" s="1" customFormat="1" ht="15" customHeight="1">
      <c r="B218" s="365"/>
      <c r="C218" s="293"/>
      <c r="D218" s="293"/>
      <c r="E218" s="293"/>
      <c r="F218" s="316">
        <v>4</v>
      </c>
      <c r="G218" s="354"/>
      <c r="H218" s="345" t="s">
        <v>1614</v>
      </c>
      <c r="I218" s="345"/>
      <c r="J218" s="345"/>
      <c r="K218" s="366"/>
    </row>
    <row r="219" s="1" customFormat="1" ht="12.75" customHeight="1">
      <c r="B219" s="367"/>
      <c r="C219" s="368"/>
      <c r="D219" s="368"/>
      <c r="E219" s="368"/>
      <c r="F219" s="368"/>
      <c r="G219" s="368"/>
      <c r="H219" s="368"/>
      <c r="I219" s="368"/>
      <c r="J219" s="368"/>
      <c r="K219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ROUND((SUM(BE87:BE200)),  2)</f>
        <v>0</v>
      </c>
      <c r="G33" s="40"/>
      <c r="H33" s="40"/>
      <c r="I33" s="150">
        <v>0.20999999999999999</v>
      </c>
      <c r="J33" s="149">
        <f>ROUND(((SUM(BE87:BE200))*I33),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ROUND((SUM(BF87:BF200)),  2)</f>
        <v>0</v>
      </c>
      <c r="G34" s="40"/>
      <c r="H34" s="40"/>
      <c r="I34" s="150">
        <v>0.12</v>
      </c>
      <c r="J34" s="149">
        <f>ROUND(((SUM(BF87:BF200))*I34),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ROUND((SUM(BG87:BG200)),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ROUND((SUM(BH87:BH200)),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ROUND((SUM(BI87:BI200)),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01.1 - Bourací práce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Polička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</v>
      </c>
      <c r="E62" s="176"/>
      <c r="F62" s="176"/>
      <c r="G62" s="176"/>
      <c r="H62" s="176"/>
      <c r="I62" s="176"/>
      <c r="J62" s="177">
        <f>J145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7"/>
      <c r="C63" s="168"/>
      <c r="D63" s="169" t="s">
        <v>115</v>
      </c>
      <c r="E63" s="170"/>
      <c r="F63" s="170"/>
      <c r="G63" s="170"/>
      <c r="H63" s="170"/>
      <c r="I63" s="170"/>
      <c r="J63" s="171">
        <f>J159</f>
        <v>0</v>
      </c>
      <c r="K63" s="168"/>
      <c r="L63" s="172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73"/>
      <c r="C64" s="174"/>
      <c r="D64" s="175" t="s">
        <v>116</v>
      </c>
      <c r="E64" s="176"/>
      <c r="F64" s="176"/>
      <c r="G64" s="176"/>
      <c r="H64" s="176"/>
      <c r="I64" s="176"/>
      <c r="J64" s="177">
        <f>J160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117</v>
      </c>
      <c r="E65" s="176"/>
      <c r="F65" s="176"/>
      <c r="G65" s="176"/>
      <c r="H65" s="176"/>
      <c r="I65" s="176"/>
      <c r="J65" s="177">
        <f>J168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118</v>
      </c>
      <c r="E66" s="176"/>
      <c r="F66" s="176"/>
      <c r="G66" s="176"/>
      <c r="H66" s="176"/>
      <c r="I66" s="176"/>
      <c r="J66" s="177">
        <f>J180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119</v>
      </c>
      <c r="E67" s="176"/>
      <c r="F67" s="176"/>
      <c r="G67" s="176"/>
      <c r="H67" s="176"/>
      <c r="I67" s="176"/>
      <c r="J67" s="177">
        <f>J192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Rekonstrukce školní jídelny - výdejny - Gymnázium Polička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01.1 - Bourací práce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Polička</v>
      </c>
      <c r="G81" s="42"/>
      <c r="H81" s="42"/>
      <c r="I81" s="34" t="s">
        <v>23</v>
      </c>
      <c r="J81" s="74" t="str">
        <f>IF(J12="","",J12)</f>
        <v>23. 9. 2025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E15</f>
        <v>Gymnázium Polička, nábř.Svobody 306,572 01 Polička</v>
      </c>
      <c r="G83" s="42"/>
      <c r="H83" s="42"/>
      <c r="I83" s="34" t="s">
        <v>31</v>
      </c>
      <c r="J83" s="38" t="str">
        <f>E21</f>
        <v xml:space="preserve">KALVODA &amp; KOSNAR ARCHITEKTI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121</v>
      </c>
      <c r="D86" s="182" t="s">
        <v>57</v>
      </c>
      <c r="E86" s="182" t="s">
        <v>53</v>
      </c>
      <c r="F86" s="182" t="s">
        <v>54</v>
      </c>
      <c r="G86" s="182" t="s">
        <v>122</v>
      </c>
      <c r="H86" s="182" t="s">
        <v>123</v>
      </c>
      <c r="I86" s="182" t="s">
        <v>124</v>
      </c>
      <c r="J86" s="182" t="s">
        <v>110</v>
      </c>
      <c r="K86" s="183" t="s">
        <v>125</v>
      </c>
      <c r="L86" s="184"/>
      <c r="M86" s="94" t="s">
        <v>19</v>
      </c>
      <c r="N86" s="95" t="s">
        <v>42</v>
      </c>
      <c r="O86" s="95" t="s">
        <v>126</v>
      </c>
      <c r="P86" s="95" t="s">
        <v>127</v>
      </c>
      <c r="Q86" s="95" t="s">
        <v>128</v>
      </c>
      <c r="R86" s="95" t="s">
        <v>129</v>
      </c>
      <c r="S86" s="95" t="s">
        <v>130</v>
      </c>
      <c r="T86" s="96" t="s">
        <v>131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132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P88+P159</f>
        <v>0</v>
      </c>
      <c r="Q87" s="98"/>
      <c r="R87" s="187">
        <f>R88+R159</f>
        <v>0</v>
      </c>
      <c r="S87" s="98"/>
      <c r="T87" s="188">
        <f>T88+T159</f>
        <v>25.12744223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111</v>
      </c>
      <c r="BK87" s="189">
        <f>BK88+BK159</f>
        <v>0</v>
      </c>
    </row>
    <row r="88" s="12" customFormat="1" ht="25.92" customHeight="1">
      <c r="A88" s="12"/>
      <c r="B88" s="190"/>
      <c r="C88" s="191"/>
      <c r="D88" s="192" t="s">
        <v>71</v>
      </c>
      <c r="E88" s="193" t="s">
        <v>133</v>
      </c>
      <c r="F88" s="193" t="s">
        <v>134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P89+P145</f>
        <v>0</v>
      </c>
      <c r="Q88" s="198"/>
      <c r="R88" s="199">
        <f>R89+R145</f>
        <v>0</v>
      </c>
      <c r="S88" s="198"/>
      <c r="T88" s="200">
        <f>T89+T145</f>
        <v>21.146170000000001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72</v>
      </c>
      <c r="AY88" s="201" t="s">
        <v>135</v>
      </c>
      <c r="BK88" s="203">
        <f>BK89+BK145</f>
        <v>0</v>
      </c>
    </row>
    <row r="89" s="12" customFormat="1" ht="22.8" customHeight="1">
      <c r="A89" s="12"/>
      <c r="B89" s="190"/>
      <c r="C89" s="191"/>
      <c r="D89" s="192" t="s">
        <v>71</v>
      </c>
      <c r="E89" s="204" t="s">
        <v>136</v>
      </c>
      <c r="F89" s="204" t="s">
        <v>137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SUM(P90:P144)</f>
        <v>0</v>
      </c>
      <c r="Q89" s="198"/>
      <c r="R89" s="199">
        <f>SUM(R90:R144)</f>
        <v>0</v>
      </c>
      <c r="S89" s="198"/>
      <c r="T89" s="200">
        <f>SUM(T90:T144)</f>
        <v>21.146170000000001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80</v>
      </c>
      <c r="AY89" s="201" t="s">
        <v>135</v>
      </c>
      <c r="BK89" s="203">
        <f>SUM(BK90:BK144)</f>
        <v>0</v>
      </c>
    </row>
    <row r="90" s="2" customFormat="1" ht="16.5" customHeight="1">
      <c r="A90" s="40"/>
      <c r="B90" s="41"/>
      <c r="C90" s="206" t="s">
        <v>80</v>
      </c>
      <c r="D90" s="206" t="s">
        <v>138</v>
      </c>
      <c r="E90" s="207" t="s">
        <v>139</v>
      </c>
      <c r="F90" s="208" t="s">
        <v>140</v>
      </c>
      <c r="G90" s="209" t="s">
        <v>141</v>
      </c>
      <c r="H90" s="210">
        <v>1.47</v>
      </c>
      <c r="I90" s="211"/>
      <c r="J90" s="212">
        <f>ROUND(I90*H90,2)</f>
        <v>0</v>
      </c>
      <c r="K90" s="208" t="s">
        <v>142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0.188</v>
      </c>
      <c r="T90" s="216">
        <f>S90*H90</f>
        <v>0.27635999999999999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143</v>
      </c>
      <c r="AT90" s="217" t="s">
        <v>138</v>
      </c>
      <c r="AU90" s="217" t="s">
        <v>82</v>
      </c>
      <c r="AY90" s="19" t="s">
        <v>135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143</v>
      </c>
      <c r="BM90" s="217" t="s">
        <v>144</v>
      </c>
    </row>
    <row r="91" s="2" customFormat="1">
      <c r="A91" s="40"/>
      <c r="B91" s="41"/>
      <c r="C91" s="42"/>
      <c r="D91" s="219" t="s">
        <v>145</v>
      </c>
      <c r="E91" s="42"/>
      <c r="F91" s="220" t="s">
        <v>146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145</v>
      </c>
      <c r="AU91" s="19" t="s">
        <v>82</v>
      </c>
    </row>
    <row r="92" s="2" customFormat="1">
      <c r="A92" s="40"/>
      <c r="B92" s="41"/>
      <c r="C92" s="42"/>
      <c r="D92" s="224" t="s">
        <v>147</v>
      </c>
      <c r="E92" s="42"/>
      <c r="F92" s="225" t="s">
        <v>148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82</v>
      </c>
    </row>
    <row r="93" s="13" customFormat="1">
      <c r="A93" s="13"/>
      <c r="B93" s="226"/>
      <c r="C93" s="227"/>
      <c r="D93" s="219" t="s">
        <v>149</v>
      </c>
      <c r="E93" s="228" t="s">
        <v>19</v>
      </c>
      <c r="F93" s="229" t="s">
        <v>150</v>
      </c>
      <c r="G93" s="227"/>
      <c r="H93" s="230">
        <v>1.47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149</v>
      </c>
      <c r="AU93" s="236" t="s">
        <v>82</v>
      </c>
      <c r="AV93" s="13" t="s">
        <v>82</v>
      </c>
      <c r="AW93" s="13" t="s">
        <v>33</v>
      </c>
      <c r="AX93" s="13" t="s">
        <v>80</v>
      </c>
      <c r="AY93" s="236" t="s">
        <v>135</v>
      </c>
    </row>
    <row r="94" s="2" customFormat="1" ht="16.5" customHeight="1">
      <c r="A94" s="40"/>
      <c r="B94" s="41"/>
      <c r="C94" s="206" t="s">
        <v>82</v>
      </c>
      <c r="D94" s="206" t="s">
        <v>138</v>
      </c>
      <c r="E94" s="207" t="s">
        <v>151</v>
      </c>
      <c r="F94" s="208" t="s">
        <v>152</v>
      </c>
      <c r="G94" s="209" t="s">
        <v>141</v>
      </c>
      <c r="H94" s="210">
        <v>11.6</v>
      </c>
      <c r="I94" s="211"/>
      <c r="J94" s="212">
        <f>ROUND(I94*H94,2)</f>
        <v>0</v>
      </c>
      <c r="K94" s="208" t="s">
        <v>142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0.014999999999999999</v>
      </c>
      <c r="T94" s="216">
        <f>S94*H94</f>
        <v>0.17399999999999999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143</v>
      </c>
      <c r="AT94" s="217" t="s">
        <v>138</v>
      </c>
      <c r="AU94" s="217" t="s">
        <v>82</v>
      </c>
      <c r="AY94" s="19" t="s">
        <v>135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143</v>
      </c>
      <c r="BM94" s="217" t="s">
        <v>153</v>
      </c>
    </row>
    <row r="95" s="2" customFormat="1">
      <c r="A95" s="40"/>
      <c r="B95" s="41"/>
      <c r="C95" s="42"/>
      <c r="D95" s="219" t="s">
        <v>145</v>
      </c>
      <c r="E95" s="42"/>
      <c r="F95" s="220" t="s">
        <v>154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145</v>
      </c>
      <c r="AU95" s="19" t="s">
        <v>82</v>
      </c>
    </row>
    <row r="96" s="2" customFormat="1">
      <c r="A96" s="40"/>
      <c r="B96" s="41"/>
      <c r="C96" s="42"/>
      <c r="D96" s="224" t="s">
        <v>147</v>
      </c>
      <c r="E96" s="42"/>
      <c r="F96" s="225" t="s">
        <v>155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147</v>
      </c>
      <c r="AU96" s="19" t="s">
        <v>82</v>
      </c>
    </row>
    <row r="97" s="13" customFormat="1">
      <c r="A97" s="13"/>
      <c r="B97" s="226"/>
      <c r="C97" s="227"/>
      <c r="D97" s="219" t="s">
        <v>149</v>
      </c>
      <c r="E97" s="228" t="s">
        <v>19</v>
      </c>
      <c r="F97" s="229" t="s">
        <v>156</v>
      </c>
      <c r="G97" s="227"/>
      <c r="H97" s="230">
        <v>11.6</v>
      </c>
      <c r="I97" s="231"/>
      <c r="J97" s="227"/>
      <c r="K97" s="227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149</v>
      </c>
      <c r="AU97" s="236" t="s">
        <v>82</v>
      </c>
      <c r="AV97" s="13" t="s">
        <v>82</v>
      </c>
      <c r="AW97" s="13" t="s">
        <v>33</v>
      </c>
      <c r="AX97" s="13" t="s">
        <v>80</v>
      </c>
      <c r="AY97" s="236" t="s">
        <v>135</v>
      </c>
    </row>
    <row r="98" s="2" customFormat="1" ht="16.5" customHeight="1">
      <c r="A98" s="40"/>
      <c r="B98" s="41"/>
      <c r="C98" s="206" t="s">
        <v>157</v>
      </c>
      <c r="D98" s="206" t="s">
        <v>138</v>
      </c>
      <c r="E98" s="207" t="s">
        <v>158</v>
      </c>
      <c r="F98" s="208" t="s">
        <v>159</v>
      </c>
      <c r="G98" s="209" t="s">
        <v>141</v>
      </c>
      <c r="H98" s="210">
        <v>6.5999999999999996</v>
      </c>
      <c r="I98" s="211"/>
      <c r="J98" s="212">
        <f>ROUND(I98*H98,2)</f>
        <v>0</v>
      </c>
      <c r="K98" s="208" t="s">
        <v>142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0.075999999999999998</v>
      </c>
      <c r="T98" s="216">
        <f>S98*H98</f>
        <v>0.50159999999999993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82</v>
      </c>
      <c r="AY98" s="19" t="s">
        <v>135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143</v>
      </c>
      <c r="BM98" s="217" t="s">
        <v>160</v>
      </c>
    </row>
    <row r="99" s="2" customFormat="1">
      <c r="A99" s="40"/>
      <c r="B99" s="41"/>
      <c r="C99" s="42"/>
      <c r="D99" s="219" t="s">
        <v>145</v>
      </c>
      <c r="E99" s="42"/>
      <c r="F99" s="220" t="s">
        <v>161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145</v>
      </c>
      <c r="AU99" s="19" t="s">
        <v>82</v>
      </c>
    </row>
    <row r="100" s="2" customFormat="1">
      <c r="A100" s="40"/>
      <c r="B100" s="41"/>
      <c r="C100" s="42"/>
      <c r="D100" s="224" t="s">
        <v>147</v>
      </c>
      <c r="E100" s="42"/>
      <c r="F100" s="225" t="s">
        <v>162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82</v>
      </c>
    </row>
    <row r="101" s="13" customFormat="1">
      <c r="A101" s="13"/>
      <c r="B101" s="226"/>
      <c r="C101" s="227"/>
      <c r="D101" s="219" t="s">
        <v>149</v>
      </c>
      <c r="E101" s="228" t="s">
        <v>19</v>
      </c>
      <c r="F101" s="229" t="s">
        <v>163</v>
      </c>
      <c r="G101" s="227"/>
      <c r="H101" s="230">
        <v>1.2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149</v>
      </c>
      <c r="AU101" s="236" t="s">
        <v>82</v>
      </c>
      <c r="AV101" s="13" t="s">
        <v>82</v>
      </c>
      <c r="AW101" s="13" t="s">
        <v>33</v>
      </c>
      <c r="AX101" s="13" t="s">
        <v>72</v>
      </c>
      <c r="AY101" s="236" t="s">
        <v>135</v>
      </c>
    </row>
    <row r="102" s="13" customFormat="1">
      <c r="A102" s="13"/>
      <c r="B102" s="226"/>
      <c r="C102" s="227"/>
      <c r="D102" s="219" t="s">
        <v>149</v>
      </c>
      <c r="E102" s="228" t="s">
        <v>19</v>
      </c>
      <c r="F102" s="229" t="s">
        <v>164</v>
      </c>
      <c r="G102" s="227"/>
      <c r="H102" s="230">
        <v>1.8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149</v>
      </c>
      <c r="AU102" s="236" t="s">
        <v>82</v>
      </c>
      <c r="AV102" s="13" t="s">
        <v>82</v>
      </c>
      <c r="AW102" s="13" t="s">
        <v>33</v>
      </c>
      <c r="AX102" s="13" t="s">
        <v>72</v>
      </c>
      <c r="AY102" s="236" t="s">
        <v>135</v>
      </c>
    </row>
    <row r="103" s="13" customFormat="1">
      <c r="A103" s="13"/>
      <c r="B103" s="226"/>
      <c r="C103" s="227"/>
      <c r="D103" s="219" t="s">
        <v>149</v>
      </c>
      <c r="E103" s="228" t="s">
        <v>19</v>
      </c>
      <c r="F103" s="229" t="s">
        <v>165</v>
      </c>
      <c r="G103" s="227"/>
      <c r="H103" s="230">
        <v>1.8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149</v>
      </c>
      <c r="AU103" s="236" t="s">
        <v>82</v>
      </c>
      <c r="AV103" s="13" t="s">
        <v>82</v>
      </c>
      <c r="AW103" s="13" t="s">
        <v>33</v>
      </c>
      <c r="AX103" s="13" t="s">
        <v>72</v>
      </c>
      <c r="AY103" s="236" t="s">
        <v>135</v>
      </c>
    </row>
    <row r="104" s="13" customFormat="1">
      <c r="A104" s="13"/>
      <c r="B104" s="226"/>
      <c r="C104" s="227"/>
      <c r="D104" s="219" t="s">
        <v>149</v>
      </c>
      <c r="E104" s="228" t="s">
        <v>19</v>
      </c>
      <c r="F104" s="229" t="s">
        <v>166</v>
      </c>
      <c r="G104" s="227"/>
      <c r="H104" s="230">
        <v>1.8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149</v>
      </c>
      <c r="AU104" s="236" t="s">
        <v>82</v>
      </c>
      <c r="AV104" s="13" t="s">
        <v>82</v>
      </c>
      <c r="AW104" s="13" t="s">
        <v>33</v>
      </c>
      <c r="AX104" s="13" t="s">
        <v>72</v>
      </c>
      <c r="AY104" s="236" t="s">
        <v>135</v>
      </c>
    </row>
    <row r="105" s="14" customFormat="1">
      <c r="A105" s="14"/>
      <c r="B105" s="237"/>
      <c r="C105" s="238"/>
      <c r="D105" s="219" t="s">
        <v>149</v>
      </c>
      <c r="E105" s="239" t="s">
        <v>19</v>
      </c>
      <c r="F105" s="240" t="s">
        <v>167</v>
      </c>
      <c r="G105" s="238"/>
      <c r="H105" s="241">
        <v>6.5999999999999996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149</v>
      </c>
      <c r="AU105" s="247" t="s">
        <v>82</v>
      </c>
      <c r="AV105" s="14" t="s">
        <v>143</v>
      </c>
      <c r="AW105" s="14" t="s">
        <v>33</v>
      </c>
      <c r="AX105" s="14" t="s">
        <v>80</v>
      </c>
      <c r="AY105" s="247" t="s">
        <v>135</v>
      </c>
    </row>
    <row r="106" s="2" customFormat="1" ht="16.5" customHeight="1">
      <c r="A106" s="40"/>
      <c r="B106" s="41"/>
      <c r="C106" s="206" t="s">
        <v>143</v>
      </c>
      <c r="D106" s="206" t="s">
        <v>138</v>
      </c>
      <c r="E106" s="207" t="s">
        <v>168</v>
      </c>
      <c r="F106" s="208" t="s">
        <v>169</v>
      </c>
      <c r="G106" s="209" t="s">
        <v>141</v>
      </c>
      <c r="H106" s="210">
        <v>7.0499999999999998</v>
      </c>
      <c r="I106" s="211"/>
      <c r="J106" s="212">
        <f>ROUND(I106*H106,2)</f>
        <v>0</v>
      </c>
      <c r="K106" s="208" t="s">
        <v>142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0.063</v>
      </c>
      <c r="T106" s="216">
        <f>S106*H106</f>
        <v>0.44414999999999999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143</v>
      </c>
      <c r="AT106" s="217" t="s">
        <v>138</v>
      </c>
      <c r="AU106" s="217" t="s">
        <v>82</v>
      </c>
      <c r="AY106" s="19" t="s">
        <v>135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143</v>
      </c>
      <c r="BM106" s="217" t="s">
        <v>170</v>
      </c>
    </row>
    <row r="107" s="2" customFormat="1">
      <c r="A107" s="40"/>
      <c r="B107" s="41"/>
      <c r="C107" s="42"/>
      <c r="D107" s="219" t="s">
        <v>145</v>
      </c>
      <c r="E107" s="42"/>
      <c r="F107" s="220" t="s">
        <v>171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82</v>
      </c>
    </row>
    <row r="108" s="2" customFormat="1">
      <c r="A108" s="40"/>
      <c r="B108" s="41"/>
      <c r="C108" s="42"/>
      <c r="D108" s="224" t="s">
        <v>147</v>
      </c>
      <c r="E108" s="42"/>
      <c r="F108" s="225" t="s">
        <v>172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147</v>
      </c>
      <c r="AU108" s="19" t="s">
        <v>82</v>
      </c>
    </row>
    <row r="109" s="13" customFormat="1">
      <c r="A109" s="13"/>
      <c r="B109" s="226"/>
      <c r="C109" s="227"/>
      <c r="D109" s="219" t="s">
        <v>149</v>
      </c>
      <c r="E109" s="228" t="s">
        <v>19</v>
      </c>
      <c r="F109" s="229" t="s">
        <v>173</v>
      </c>
      <c r="G109" s="227"/>
      <c r="H109" s="230">
        <v>7.0499999999999998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149</v>
      </c>
      <c r="AU109" s="236" t="s">
        <v>82</v>
      </c>
      <c r="AV109" s="13" t="s">
        <v>82</v>
      </c>
      <c r="AW109" s="13" t="s">
        <v>33</v>
      </c>
      <c r="AX109" s="13" t="s">
        <v>80</v>
      </c>
      <c r="AY109" s="236" t="s">
        <v>135</v>
      </c>
    </row>
    <row r="110" s="2" customFormat="1" ht="16.5" customHeight="1">
      <c r="A110" s="40"/>
      <c r="B110" s="41"/>
      <c r="C110" s="206" t="s">
        <v>174</v>
      </c>
      <c r="D110" s="206" t="s">
        <v>138</v>
      </c>
      <c r="E110" s="207" t="s">
        <v>175</v>
      </c>
      <c r="F110" s="208" t="s">
        <v>176</v>
      </c>
      <c r="G110" s="209" t="s">
        <v>177</v>
      </c>
      <c r="H110" s="210">
        <v>8.2810000000000006</v>
      </c>
      <c r="I110" s="211"/>
      <c r="J110" s="212">
        <f>ROUND(I110*H110,2)</f>
        <v>0</v>
      </c>
      <c r="K110" s="208" t="s">
        <v>142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2</v>
      </c>
      <c r="T110" s="216">
        <f>S110*H110</f>
        <v>16.562000000000001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143</v>
      </c>
      <c r="AT110" s="217" t="s">
        <v>138</v>
      </c>
      <c r="AU110" s="217" t="s">
        <v>82</v>
      </c>
      <c r="AY110" s="19" t="s">
        <v>135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143</v>
      </c>
      <c r="BM110" s="217" t="s">
        <v>178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179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82</v>
      </c>
    </row>
    <row r="112" s="2" customFormat="1">
      <c r="A112" s="40"/>
      <c r="B112" s="41"/>
      <c r="C112" s="42"/>
      <c r="D112" s="224" t="s">
        <v>147</v>
      </c>
      <c r="E112" s="42"/>
      <c r="F112" s="225" t="s">
        <v>180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147</v>
      </c>
      <c r="AU112" s="19" t="s">
        <v>82</v>
      </c>
    </row>
    <row r="113" s="13" customFormat="1">
      <c r="A113" s="13"/>
      <c r="B113" s="226"/>
      <c r="C113" s="227"/>
      <c r="D113" s="219" t="s">
        <v>149</v>
      </c>
      <c r="E113" s="228" t="s">
        <v>19</v>
      </c>
      <c r="F113" s="229" t="s">
        <v>181</v>
      </c>
      <c r="G113" s="227"/>
      <c r="H113" s="230">
        <v>1.8380000000000001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149</v>
      </c>
      <c r="AU113" s="236" t="s">
        <v>82</v>
      </c>
      <c r="AV113" s="13" t="s">
        <v>82</v>
      </c>
      <c r="AW113" s="13" t="s">
        <v>33</v>
      </c>
      <c r="AX113" s="13" t="s">
        <v>72</v>
      </c>
      <c r="AY113" s="236" t="s">
        <v>135</v>
      </c>
    </row>
    <row r="114" s="13" customFormat="1">
      <c r="A114" s="13"/>
      <c r="B114" s="226"/>
      <c r="C114" s="227"/>
      <c r="D114" s="219" t="s">
        <v>149</v>
      </c>
      <c r="E114" s="228" t="s">
        <v>19</v>
      </c>
      <c r="F114" s="229" t="s">
        <v>182</v>
      </c>
      <c r="G114" s="227"/>
      <c r="H114" s="230">
        <v>-0.63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149</v>
      </c>
      <c r="AU114" s="236" t="s">
        <v>82</v>
      </c>
      <c r="AV114" s="13" t="s">
        <v>82</v>
      </c>
      <c r="AW114" s="13" t="s">
        <v>33</v>
      </c>
      <c r="AX114" s="13" t="s">
        <v>72</v>
      </c>
      <c r="AY114" s="236" t="s">
        <v>135</v>
      </c>
    </row>
    <row r="115" s="13" customFormat="1">
      <c r="A115" s="13"/>
      <c r="B115" s="226"/>
      <c r="C115" s="227"/>
      <c r="D115" s="219" t="s">
        <v>149</v>
      </c>
      <c r="E115" s="228" t="s">
        <v>19</v>
      </c>
      <c r="F115" s="229" t="s">
        <v>183</v>
      </c>
      <c r="G115" s="227"/>
      <c r="H115" s="230">
        <v>1.5600000000000001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149</v>
      </c>
      <c r="AU115" s="236" t="s">
        <v>82</v>
      </c>
      <c r="AV115" s="13" t="s">
        <v>82</v>
      </c>
      <c r="AW115" s="13" t="s">
        <v>33</v>
      </c>
      <c r="AX115" s="13" t="s">
        <v>72</v>
      </c>
      <c r="AY115" s="236" t="s">
        <v>135</v>
      </c>
    </row>
    <row r="116" s="13" customFormat="1">
      <c r="A116" s="13"/>
      <c r="B116" s="226"/>
      <c r="C116" s="227"/>
      <c r="D116" s="219" t="s">
        <v>149</v>
      </c>
      <c r="E116" s="228" t="s">
        <v>19</v>
      </c>
      <c r="F116" s="229" t="s">
        <v>184</v>
      </c>
      <c r="G116" s="227"/>
      <c r="H116" s="230">
        <v>5.5129999999999999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149</v>
      </c>
      <c r="AU116" s="236" t="s">
        <v>82</v>
      </c>
      <c r="AV116" s="13" t="s">
        <v>82</v>
      </c>
      <c r="AW116" s="13" t="s">
        <v>33</v>
      </c>
      <c r="AX116" s="13" t="s">
        <v>72</v>
      </c>
      <c r="AY116" s="236" t="s">
        <v>135</v>
      </c>
    </row>
    <row r="117" s="14" customFormat="1">
      <c r="A117" s="14"/>
      <c r="B117" s="237"/>
      <c r="C117" s="238"/>
      <c r="D117" s="219" t="s">
        <v>149</v>
      </c>
      <c r="E117" s="239" t="s">
        <v>19</v>
      </c>
      <c r="F117" s="240" t="s">
        <v>167</v>
      </c>
      <c r="G117" s="238"/>
      <c r="H117" s="241">
        <v>8.2810000000000006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149</v>
      </c>
      <c r="AU117" s="247" t="s">
        <v>82</v>
      </c>
      <c r="AV117" s="14" t="s">
        <v>143</v>
      </c>
      <c r="AW117" s="14" t="s">
        <v>33</v>
      </c>
      <c r="AX117" s="14" t="s">
        <v>80</v>
      </c>
      <c r="AY117" s="247" t="s">
        <v>135</v>
      </c>
    </row>
    <row r="118" s="2" customFormat="1" ht="16.5" customHeight="1">
      <c r="A118" s="40"/>
      <c r="B118" s="41"/>
      <c r="C118" s="206" t="s">
        <v>185</v>
      </c>
      <c r="D118" s="206" t="s">
        <v>138</v>
      </c>
      <c r="E118" s="207" t="s">
        <v>186</v>
      </c>
      <c r="F118" s="208" t="s">
        <v>187</v>
      </c>
      <c r="G118" s="209" t="s">
        <v>188</v>
      </c>
      <c r="H118" s="210">
        <v>18</v>
      </c>
      <c r="I118" s="211"/>
      <c r="J118" s="212">
        <f>ROUND(I118*H118,2)</f>
        <v>0</v>
      </c>
      <c r="K118" s="208" t="s">
        <v>189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0.071999999999999995</v>
      </c>
      <c r="T118" s="216">
        <f>S118*H118</f>
        <v>1.2959999999999998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143</v>
      </c>
      <c r="AT118" s="217" t="s">
        <v>138</v>
      </c>
      <c r="AU118" s="217" t="s">
        <v>82</v>
      </c>
      <c r="AY118" s="19" t="s">
        <v>135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143</v>
      </c>
      <c r="BM118" s="217" t="s">
        <v>190</v>
      </c>
    </row>
    <row r="119" s="2" customFormat="1">
      <c r="A119" s="40"/>
      <c r="B119" s="41"/>
      <c r="C119" s="42"/>
      <c r="D119" s="219" t="s">
        <v>145</v>
      </c>
      <c r="E119" s="42"/>
      <c r="F119" s="220" t="s">
        <v>191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82</v>
      </c>
    </row>
    <row r="120" s="2" customFormat="1">
      <c r="A120" s="40"/>
      <c r="B120" s="41"/>
      <c r="C120" s="42"/>
      <c r="D120" s="224" t="s">
        <v>147</v>
      </c>
      <c r="E120" s="42"/>
      <c r="F120" s="225" t="s">
        <v>192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147</v>
      </c>
      <c r="AU120" s="19" t="s">
        <v>82</v>
      </c>
    </row>
    <row r="121" s="13" customFormat="1">
      <c r="A121" s="13"/>
      <c r="B121" s="226"/>
      <c r="C121" s="227"/>
      <c r="D121" s="219" t="s">
        <v>149</v>
      </c>
      <c r="E121" s="228" t="s">
        <v>19</v>
      </c>
      <c r="F121" s="229" t="s">
        <v>193</v>
      </c>
      <c r="G121" s="227"/>
      <c r="H121" s="230">
        <v>12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149</v>
      </c>
      <c r="AU121" s="236" t="s">
        <v>82</v>
      </c>
      <c r="AV121" s="13" t="s">
        <v>82</v>
      </c>
      <c r="AW121" s="13" t="s">
        <v>33</v>
      </c>
      <c r="AX121" s="13" t="s">
        <v>72</v>
      </c>
      <c r="AY121" s="236" t="s">
        <v>135</v>
      </c>
    </row>
    <row r="122" s="13" customFormat="1">
      <c r="A122" s="13"/>
      <c r="B122" s="226"/>
      <c r="C122" s="227"/>
      <c r="D122" s="219" t="s">
        <v>149</v>
      </c>
      <c r="E122" s="228" t="s">
        <v>19</v>
      </c>
      <c r="F122" s="229" t="s">
        <v>194</v>
      </c>
      <c r="G122" s="227"/>
      <c r="H122" s="230">
        <v>6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149</v>
      </c>
      <c r="AU122" s="236" t="s">
        <v>82</v>
      </c>
      <c r="AV122" s="13" t="s">
        <v>82</v>
      </c>
      <c r="AW122" s="13" t="s">
        <v>33</v>
      </c>
      <c r="AX122" s="13" t="s">
        <v>72</v>
      </c>
      <c r="AY122" s="236" t="s">
        <v>135</v>
      </c>
    </row>
    <row r="123" s="14" customFormat="1">
      <c r="A123" s="14"/>
      <c r="B123" s="237"/>
      <c r="C123" s="238"/>
      <c r="D123" s="219" t="s">
        <v>149</v>
      </c>
      <c r="E123" s="239" t="s">
        <v>19</v>
      </c>
      <c r="F123" s="240" t="s">
        <v>167</v>
      </c>
      <c r="G123" s="238"/>
      <c r="H123" s="241">
        <v>18</v>
      </c>
      <c r="I123" s="242"/>
      <c r="J123" s="238"/>
      <c r="K123" s="238"/>
      <c r="L123" s="243"/>
      <c r="M123" s="244"/>
      <c r="N123" s="245"/>
      <c r="O123" s="245"/>
      <c r="P123" s="245"/>
      <c r="Q123" s="245"/>
      <c r="R123" s="245"/>
      <c r="S123" s="245"/>
      <c r="T123" s="246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7" t="s">
        <v>149</v>
      </c>
      <c r="AU123" s="247" t="s">
        <v>82</v>
      </c>
      <c r="AV123" s="14" t="s">
        <v>143</v>
      </c>
      <c r="AW123" s="14" t="s">
        <v>33</v>
      </c>
      <c r="AX123" s="14" t="s">
        <v>80</v>
      </c>
      <c r="AY123" s="247" t="s">
        <v>135</v>
      </c>
    </row>
    <row r="124" s="2" customFormat="1" ht="16.5" customHeight="1">
      <c r="A124" s="40"/>
      <c r="B124" s="41"/>
      <c r="C124" s="206" t="s">
        <v>195</v>
      </c>
      <c r="D124" s="206" t="s">
        <v>138</v>
      </c>
      <c r="E124" s="207" t="s">
        <v>196</v>
      </c>
      <c r="F124" s="208" t="s">
        <v>197</v>
      </c>
      <c r="G124" s="209" t="s">
        <v>188</v>
      </c>
      <c r="H124" s="210">
        <v>10.800000000000001</v>
      </c>
      <c r="I124" s="211"/>
      <c r="J124" s="212">
        <f>ROUND(I124*H124,2)</f>
        <v>0</v>
      </c>
      <c r="K124" s="208" t="s">
        <v>142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0.108</v>
      </c>
      <c r="T124" s="216">
        <f>S124*H124</f>
        <v>1.1664000000000001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143</v>
      </c>
      <c r="AT124" s="217" t="s">
        <v>138</v>
      </c>
      <c r="AU124" s="217" t="s">
        <v>82</v>
      </c>
      <c r="AY124" s="19" t="s">
        <v>135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143</v>
      </c>
      <c r="BM124" s="217" t="s">
        <v>198</v>
      </c>
    </row>
    <row r="125" s="2" customFormat="1">
      <c r="A125" s="40"/>
      <c r="B125" s="41"/>
      <c r="C125" s="42"/>
      <c r="D125" s="219" t="s">
        <v>145</v>
      </c>
      <c r="E125" s="42"/>
      <c r="F125" s="220" t="s">
        <v>199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82</v>
      </c>
    </row>
    <row r="126" s="2" customFormat="1">
      <c r="A126" s="40"/>
      <c r="B126" s="41"/>
      <c r="C126" s="42"/>
      <c r="D126" s="224" t="s">
        <v>147</v>
      </c>
      <c r="E126" s="42"/>
      <c r="F126" s="225" t="s">
        <v>200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147</v>
      </c>
      <c r="AU126" s="19" t="s">
        <v>82</v>
      </c>
    </row>
    <row r="127" s="13" customFormat="1">
      <c r="A127" s="13"/>
      <c r="B127" s="226"/>
      <c r="C127" s="227"/>
      <c r="D127" s="219" t="s">
        <v>149</v>
      </c>
      <c r="E127" s="228" t="s">
        <v>19</v>
      </c>
      <c r="F127" s="229" t="s">
        <v>201</v>
      </c>
      <c r="G127" s="227"/>
      <c r="H127" s="230">
        <v>10.800000000000001</v>
      </c>
      <c r="I127" s="231"/>
      <c r="J127" s="227"/>
      <c r="K127" s="227"/>
      <c r="L127" s="232"/>
      <c r="M127" s="233"/>
      <c r="N127" s="234"/>
      <c r="O127" s="234"/>
      <c r="P127" s="234"/>
      <c r="Q127" s="234"/>
      <c r="R127" s="234"/>
      <c r="S127" s="234"/>
      <c r="T127" s="23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6" t="s">
        <v>149</v>
      </c>
      <c r="AU127" s="236" t="s">
        <v>82</v>
      </c>
      <c r="AV127" s="13" t="s">
        <v>82</v>
      </c>
      <c r="AW127" s="13" t="s">
        <v>33</v>
      </c>
      <c r="AX127" s="13" t="s">
        <v>80</v>
      </c>
      <c r="AY127" s="236" t="s">
        <v>135</v>
      </c>
    </row>
    <row r="128" s="2" customFormat="1" ht="16.5" customHeight="1">
      <c r="A128" s="40"/>
      <c r="B128" s="41"/>
      <c r="C128" s="206" t="s">
        <v>202</v>
      </c>
      <c r="D128" s="206" t="s">
        <v>138</v>
      </c>
      <c r="E128" s="207" t="s">
        <v>203</v>
      </c>
      <c r="F128" s="208" t="s">
        <v>204</v>
      </c>
      <c r="G128" s="209" t="s">
        <v>141</v>
      </c>
      <c r="H128" s="210">
        <v>279.10000000000002</v>
      </c>
      <c r="I128" s="211"/>
      <c r="J128" s="212">
        <f>ROUND(I128*H128,2)</f>
        <v>0</v>
      </c>
      <c r="K128" s="208" t="s">
        <v>142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0.0025999999999999999</v>
      </c>
      <c r="T128" s="216">
        <f>S128*H128</f>
        <v>0.72565999999999997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143</v>
      </c>
      <c r="AT128" s="217" t="s">
        <v>138</v>
      </c>
      <c r="AU128" s="217" t="s">
        <v>82</v>
      </c>
      <c r="AY128" s="19" t="s">
        <v>135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143</v>
      </c>
      <c r="BM128" s="217" t="s">
        <v>205</v>
      </c>
    </row>
    <row r="129" s="2" customFormat="1">
      <c r="A129" s="40"/>
      <c r="B129" s="41"/>
      <c r="C129" s="42"/>
      <c r="D129" s="219" t="s">
        <v>145</v>
      </c>
      <c r="E129" s="42"/>
      <c r="F129" s="220" t="s">
        <v>206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82</v>
      </c>
    </row>
    <row r="130" s="2" customFormat="1">
      <c r="A130" s="40"/>
      <c r="B130" s="41"/>
      <c r="C130" s="42"/>
      <c r="D130" s="224" t="s">
        <v>147</v>
      </c>
      <c r="E130" s="42"/>
      <c r="F130" s="225" t="s">
        <v>207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147</v>
      </c>
      <c r="AU130" s="19" t="s">
        <v>82</v>
      </c>
    </row>
    <row r="131" s="15" customFormat="1">
      <c r="A131" s="15"/>
      <c r="B131" s="248"/>
      <c r="C131" s="249"/>
      <c r="D131" s="219" t="s">
        <v>149</v>
      </c>
      <c r="E131" s="250" t="s">
        <v>19</v>
      </c>
      <c r="F131" s="251" t="s">
        <v>208</v>
      </c>
      <c r="G131" s="249"/>
      <c r="H131" s="250" t="s">
        <v>19</v>
      </c>
      <c r="I131" s="252"/>
      <c r="J131" s="249"/>
      <c r="K131" s="249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149</v>
      </c>
      <c r="AU131" s="257" t="s">
        <v>82</v>
      </c>
      <c r="AV131" s="15" t="s">
        <v>80</v>
      </c>
      <c r="AW131" s="15" t="s">
        <v>33</v>
      </c>
      <c r="AX131" s="15" t="s">
        <v>72</v>
      </c>
      <c r="AY131" s="257" t="s">
        <v>135</v>
      </c>
    </row>
    <row r="132" s="13" customFormat="1">
      <c r="A132" s="13"/>
      <c r="B132" s="226"/>
      <c r="C132" s="227"/>
      <c r="D132" s="219" t="s">
        <v>149</v>
      </c>
      <c r="E132" s="228" t="s">
        <v>19</v>
      </c>
      <c r="F132" s="229" t="s">
        <v>209</v>
      </c>
      <c r="G132" s="227"/>
      <c r="H132" s="230">
        <v>66.359999999999999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149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135</v>
      </c>
    </row>
    <row r="133" s="13" customFormat="1">
      <c r="A133" s="13"/>
      <c r="B133" s="226"/>
      <c r="C133" s="227"/>
      <c r="D133" s="219" t="s">
        <v>149</v>
      </c>
      <c r="E133" s="228" t="s">
        <v>19</v>
      </c>
      <c r="F133" s="229" t="s">
        <v>210</v>
      </c>
      <c r="G133" s="227"/>
      <c r="H133" s="230">
        <v>-29.899999999999999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149</v>
      </c>
      <c r="AU133" s="236" t="s">
        <v>82</v>
      </c>
      <c r="AV133" s="13" t="s">
        <v>82</v>
      </c>
      <c r="AW133" s="13" t="s">
        <v>33</v>
      </c>
      <c r="AX133" s="13" t="s">
        <v>72</v>
      </c>
      <c r="AY133" s="236" t="s">
        <v>135</v>
      </c>
    </row>
    <row r="134" s="13" customFormat="1">
      <c r="A134" s="13"/>
      <c r="B134" s="226"/>
      <c r="C134" s="227"/>
      <c r="D134" s="219" t="s">
        <v>149</v>
      </c>
      <c r="E134" s="228" t="s">
        <v>19</v>
      </c>
      <c r="F134" s="229" t="s">
        <v>211</v>
      </c>
      <c r="G134" s="227"/>
      <c r="H134" s="230">
        <v>29.399999999999999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149</v>
      </c>
      <c r="AU134" s="236" t="s">
        <v>82</v>
      </c>
      <c r="AV134" s="13" t="s">
        <v>82</v>
      </c>
      <c r="AW134" s="13" t="s">
        <v>33</v>
      </c>
      <c r="AX134" s="13" t="s">
        <v>72</v>
      </c>
      <c r="AY134" s="236" t="s">
        <v>135</v>
      </c>
    </row>
    <row r="135" s="13" customFormat="1">
      <c r="A135" s="13"/>
      <c r="B135" s="226"/>
      <c r="C135" s="227"/>
      <c r="D135" s="219" t="s">
        <v>149</v>
      </c>
      <c r="E135" s="228" t="s">
        <v>19</v>
      </c>
      <c r="F135" s="229" t="s">
        <v>212</v>
      </c>
      <c r="G135" s="227"/>
      <c r="H135" s="230">
        <v>-13.699999999999999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149</v>
      </c>
      <c r="AU135" s="236" t="s">
        <v>82</v>
      </c>
      <c r="AV135" s="13" t="s">
        <v>82</v>
      </c>
      <c r="AW135" s="13" t="s">
        <v>33</v>
      </c>
      <c r="AX135" s="13" t="s">
        <v>72</v>
      </c>
      <c r="AY135" s="236" t="s">
        <v>135</v>
      </c>
    </row>
    <row r="136" s="13" customFormat="1">
      <c r="A136" s="13"/>
      <c r="B136" s="226"/>
      <c r="C136" s="227"/>
      <c r="D136" s="219" t="s">
        <v>149</v>
      </c>
      <c r="E136" s="228" t="s">
        <v>19</v>
      </c>
      <c r="F136" s="229" t="s">
        <v>213</v>
      </c>
      <c r="G136" s="227"/>
      <c r="H136" s="230">
        <v>64.260000000000005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149</v>
      </c>
      <c r="AU136" s="236" t="s">
        <v>82</v>
      </c>
      <c r="AV136" s="13" t="s">
        <v>82</v>
      </c>
      <c r="AW136" s="13" t="s">
        <v>33</v>
      </c>
      <c r="AX136" s="13" t="s">
        <v>72</v>
      </c>
      <c r="AY136" s="236" t="s">
        <v>135</v>
      </c>
    </row>
    <row r="137" s="13" customFormat="1">
      <c r="A137" s="13"/>
      <c r="B137" s="226"/>
      <c r="C137" s="227"/>
      <c r="D137" s="219" t="s">
        <v>149</v>
      </c>
      <c r="E137" s="228" t="s">
        <v>19</v>
      </c>
      <c r="F137" s="229" t="s">
        <v>214</v>
      </c>
      <c r="G137" s="227"/>
      <c r="H137" s="230">
        <v>-23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149</v>
      </c>
      <c r="AU137" s="236" t="s">
        <v>82</v>
      </c>
      <c r="AV137" s="13" t="s">
        <v>82</v>
      </c>
      <c r="AW137" s="13" t="s">
        <v>33</v>
      </c>
      <c r="AX137" s="13" t="s">
        <v>72</v>
      </c>
      <c r="AY137" s="236" t="s">
        <v>135</v>
      </c>
    </row>
    <row r="138" s="13" customFormat="1">
      <c r="A138" s="13"/>
      <c r="B138" s="226"/>
      <c r="C138" s="227"/>
      <c r="D138" s="219" t="s">
        <v>149</v>
      </c>
      <c r="E138" s="228" t="s">
        <v>19</v>
      </c>
      <c r="F138" s="229" t="s">
        <v>215</v>
      </c>
      <c r="G138" s="227"/>
      <c r="H138" s="230">
        <v>29.48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149</v>
      </c>
      <c r="AU138" s="236" t="s">
        <v>82</v>
      </c>
      <c r="AV138" s="13" t="s">
        <v>82</v>
      </c>
      <c r="AW138" s="13" t="s">
        <v>33</v>
      </c>
      <c r="AX138" s="13" t="s">
        <v>72</v>
      </c>
      <c r="AY138" s="236" t="s">
        <v>135</v>
      </c>
    </row>
    <row r="139" s="13" customFormat="1">
      <c r="A139" s="13"/>
      <c r="B139" s="226"/>
      <c r="C139" s="227"/>
      <c r="D139" s="219" t="s">
        <v>149</v>
      </c>
      <c r="E139" s="228" t="s">
        <v>19</v>
      </c>
      <c r="F139" s="229" t="s">
        <v>216</v>
      </c>
      <c r="G139" s="227"/>
      <c r="H139" s="230">
        <v>-2.3999999999999999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149</v>
      </c>
      <c r="AU139" s="236" t="s">
        <v>82</v>
      </c>
      <c r="AV139" s="13" t="s">
        <v>82</v>
      </c>
      <c r="AW139" s="13" t="s">
        <v>33</v>
      </c>
      <c r="AX139" s="13" t="s">
        <v>72</v>
      </c>
      <c r="AY139" s="236" t="s">
        <v>135</v>
      </c>
    </row>
    <row r="140" s="13" customFormat="1">
      <c r="A140" s="13"/>
      <c r="B140" s="226"/>
      <c r="C140" s="227"/>
      <c r="D140" s="219" t="s">
        <v>149</v>
      </c>
      <c r="E140" s="228" t="s">
        <v>19</v>
      </c>
      <c r="F140" s="229" t="s">
        <v>217</v>
      </c>
      <c r="G140" s="227"/>
      <c r="H140" s="230">
        <v>142.40000000000001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149</v>
      </c>
      <c r="AU140" s="236" t="s">
        <v>82</v>
      </c>
      <c r="AV140" s="13" t="s">
        <v>82</v>
      </c>
      <c r="AW140" s="13" t="s">
        <v>33</v>
      </c>
      <c r="AX140" s="13" t="s">
        <v>72</v>
      </c>
      <c r="AY140" s="236" t="s">
        <v>135</v>
      </c>
    </row>
    <row r="141" s="13" customFormat="1">
      <c r="A141" s="13"/>
      <c r="B141" s="226"/>
      <c r="C141" s="227"/>
      <c r="D141" s="219" t="s">
        <v>149</v>
      </c>
      <c r="E141" s="228" t="s">
        <v>19</v>
      </c>
      <c r="F141" s="229" t="s">
        <v>218</v>
      </c>
      <c r="G141" s="227"/>
      <c r="H141" s="230">
        <v>-20.199999999999999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149</v>
      </c>
      <c r="AU141" s="236" t="s">
        <v>82</v>
      </c>
      <c r="AV141" s="13" t="s">
        <v>82</v>
      </c>
      <c r="AW141" s="13" t="s">
        <v>33</v>
      </c>
      <c r="AX141" s="13" t="s">
        <v>72</v>
      </c>
      <c r="AY141" s="236" t="s">
        <v>135</v>
      </c>
    </row>
    <row r="142" s="13" customFormat="1">
      <c r="A142" s="13"/>
      <c r="B142" s="226"/>
      <c r="C142" s="227"/>
      <c r="D142" s="219" t="s">
        <v>149</v>
      </c>
      <c r="E142" s="228" t="s">
        <v>19</v>
      </c>
      <c r="F142" s="229" t="s">
        <v>219</v>
      </c>
      <c r="G142" s="227"/>
      <c r="H142" s="230">
        <v>41.200000000000003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149</v>
      </c>
      <c r="AU142" s="236" t="s">
        <v>82</v>
      </c>
      <c r="AV142" s="13" t="s">
        <v>82</v>
      </c>
      <c r="AW142" s="13" t="s">
        <v>33</v>
      </c>
      <c r="AX142" s="13" t="s">
        <v>72</v>
      </c>
      <c r="AY142" s="236" t="s">
        <v>135</v>
      </c>
    </row>
    <row r="143" s="13" customFormat="1">
      <c r="A143" s="13"/>
      <c r="B143" s="226"/>
      <c r="C143" s="227"/>
      <c r="D143" s="219" t="s">
        <v>149</v>
      </c>
      <c r="E143" s="228" t="s">
        <v>19</v>
      </c>
      <c r="F143" s="229" t="s">
        <v>220</v>
      </c>
      <c r="G143" s="227"/>
      <c r="H143" s="230">
        <v>-4.7999999999999998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149</v>
      </c>
      <c r="AU143" s="236" t="s">
        <v>82</v>
      </c>
      <c r="AV143" s="13" t="s">
        <v>82</v>
      </c>
      <c r="AW143" s="13" t="s">
        <v>33</v>
      </c>
      <c r="AX143" s="13" t="s">
        <v>72</v>
      </c>
      <c r="AY143" s="236" t="s">
        <v>135</v>
      </c>
    </row>
    <row r="144" s="14" customFormat="1">
      <c r="A144" s="14"/>
      <c r="B144" s="237"/>
      <c r="C144" s="238"/>
      <c r="D144" s="219" t="s">
        <v>149</v>
      </c>
      <c r="E144" s="239" t="s">
        <v>19</v>
      </c>
      <c r="F144" s="240" t="s">
        <v>167</v>
      </c>
      <c r="G144" s="238"/>
      <c r="H144" s="241">
        <v>279.10000000000002</v>
      </c>
      <c r="I144" s="242"/>
      <c r="J144" s="238"/>
      <c r="K144" s="238"/>
      <c r="L144" s="243"/>
      <c r="M144" s="244"/>
      <c r="N144" s="245"/>
      <c r="O144" s="245"/>
      <c r="P144" s="245"/>
      <c r="Q144" s="245"/>
      <c r="R144" s="245"/>
      <c r="S144" s="245"/>
      <c r="T144" s="246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7" t="s">
        <v>149</v>
      </c>
      <c r="AU144" s="247" t="s">
        <v>82</v>
      </c>
      <c r="AV144" s="14" t="s">
        <v>143</v>
      </c>
      <c r="AW144" s="14" t="s">
        <v>33</v>
      </c>
      <c r="AX144" s="14" t="s">
        <v>80</v>
      </c>
      <c r="AY144" s="247" t="s">
        <v>135</v>
      </c>
    </row>
    <row r="145" s="12" customFormat="1" ht="22.8" customHeight="1">
      <c r="A145" s="12"/>
      <c r="B145" s="190"/>
      <c r="C145" s="191"/>
      <c r="D145" s="192" t="s">
        <v>71</v>
      </c>
      <c r="E145" s="204" t="s">
        <v>221</v>
      </c>
      <c r="F145" s="204" t="s">
        <v>222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SUM(P146:P158)</f>
        <v>0</v>
      </c>
      <c r="Q145" s="198"/>
      <c r="R145" s="199">
        <f>SUM(R146:R158)</f>
        <v>0</v>
      </c>
      <c r="S145" s="198"/>
      <c r="T145" s="200">
        <f>SUM(T146:T158)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80</v>
      </c>
      <c r="AT145" s="202" t="s">
        <v>71</v>
      </c>
      <c r="AU145" s="202" t="s">
        <v>80</v>
      </c>
      <c r="AY145" s="201" t="s">
        <v>135</v>
      </c>
      <c r="BK145" s="203">
        <f>SUM(BK146:BK158)</f>
        <v>0</v>
      </c>
    </row>
    <row r="146" s="2" customFormat="1" ht="16.5" customHeight="1">
      <c r="A146" s="40"/>
      <c r="B146" s="41"/>
      <c r="C146" s="206" t="s">
        <v>136</v>
      </c>
      <c r="D146" s="206" t="s">
        <v>138</v>
      </c>
      <c r="E146" s="207" t="s">
        <v>223</v>
      </c>
      <c r="F146" s="208" t="s">
        <v>224</v>
      </c>
      <c r="G146" s="209" t="s">
        <v>225</v>
      </c>
      <c r="H146" s="210">
        <v>25.126999999999999</v>
      </c>
      <c r="I146" s="211"/>
      <c r="J146" s="212">
        <f>ROUND(I146*H146,2)</f>
        <v>0</v>
      </c>
      <c r="K146" s="208" t="s">
        <v>142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143</v>
      </c>
      <c r="AT146" s="217" t="s">
        <v>138</v>
      </c>
      <c r="AU146" s="217" t="s">
        <v>82</v>
      </c>
      <c r="AY146" s="19" t="s">
        <v>135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143</v>
      </c>
      <c r="BM146" s="217" t="s">
        <v>226</v>
      </c>
    </row>
    <row r="147" s="2" customFormat="1">
      <c r="A147" s="40"/>
      <c r="B147" s="41"/>
      <c r="C147" s="42"/>
      <c r="D147" s="219" t="s">
        <v>145</v>
      </c>
      <c r="E147" s="42"/>
      <c r="F147" s="220" t="s">
        <v>227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145</v>
      </c>
      <c r="AU147" s="19" t="s">
        <v>82</v>
      </c>
    </row>
    <row r="148" s="2" customFormat="1">
      <c r="A148" s="40"/>
      <c r="B148" s="41"/>
      <c r="C148" s="42"/>
      <c r="D148" s="224" t="s">
        <v>147</v>
      </c>
      <c r="E148" s="42"/>
      <c r="F148" s="225" t="s">
        <v>228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147</v>
      </c>
      <c r="AU148" s="19" t="s">
        <v>82</v>
      </c>
    </row>
    <row r="149" s="2" customFormat="1" ht="16.5" customHeight="1">
      <c r="A149" s="40"/>
      <c r="B149" s="41"/>
      <c r="C149" s="206" t="s">
        <v>229</v>
      </c>
      <c r="D149" s="206" t="s">
        <v>138</v>
      </c>
      <c r="E149" s="207" t="s">
        <v>230</v>
      </c>
      <c r="F149" s="208" t="s">
        <v>231</v>
      </c>
      <c r="G149" s="209" t="s">
        <v>225</v>
      </c>
      <c r="H149" s="210">
        <v>25.126999999999999</v>
      </c>
      <c r="I149" s="211"/>
      <c r="J149" s="212">
        <f>ROUND(I149*H149,2)</f>
        <v>0</v>
      </c>
      <c r="K149" s="208" t="s">
        <v>142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143</v>
      </c>
      <c r="AT149" s="217" t="s">
        <v>138</v>
      </c>
      <c r="AU149" s="217" t="s">
        <v>82</v>
      </c>
      <c r="AY149" s="19" t="s">
        <v>135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143</v>
      </c>
      <c r="BM149" s="217" t="s">
        <v>232</v>
      </c>
    </row>
    <row r="150" s="2" customFormat="1">
      <c r="A150" s="40"/>
      <c r="B150" s="41"/>
      <c r="C150" s="42"/>
      <c r="D150" s="219" t="s">
        <v>145</v>
      </c>
      <c r="E150" s="42"/>
      <c r="F150" s="220" t="s">
        <v>233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145</v>
      </c>
      <c r="AU150" s="19" t="s">
        <v>82</v>
      </c>
    </row>
    <row r="151" s="2" customFormat="1">
      <c r="A151" s="40"/>
      <c r="B151" s="41"/>
      <c r="C151" s="42"/>
      <c r="D151" s="224" t="s">
        <v>147</v>
      </c>
      <c r="E151" s="42"/>
      <c r="F151" s="225" t="s">
        <v>234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147</v>
      </c>
      <c r="AU151" s="19" t="s">
        <v>82</v>
      </c>
    </row>
    <row r="152" s="2" customFormat="1" ht="16.5" customHeight="1">
      <c r="A152" s="40"/>
      <c r="B152" s="41"/>
      <c r="C152" s="206" t="s">
        <v>235</v>
      </c>
      <c r="D152" s="206" t="s">
        <v>138</v>
      </c>
      <c r="E152" s="207" t="s">
        <v>236</v>
      </c>
      <c r="F152" s="208" t="s">
        <v>237</v>
      </c>
      <c r="G152" s="209" t="s">
        <v>225</v>
      </c>
      <c r="H152" s="210">
        <v>427.15899999999999</v>
      </c>
      <c r="I152" s="211"/>
      <c r="J152" s="212">
        <f>ROUND(I152*H152,2)</f>
        <v>0</v>
      </c>
      <c r="K152" s="208" t="s">
        <v>142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143</v>
      </c>
      <c r="AT152" s="217" t="s">
        <v>138</v>
      </c>
      <c r="AU152" s="217" t="s">
        <v>82</v>
      </c>
      <c r="AY152" s="19" t="s">
        <v>135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143</v>
      </c>
      <c r="BM152" s="217" t="s">
        <v>238</v>
      </c>
    </row>
    <row r="153" s="2" customFormat="1">
      <c r="A153" s="40"/>
      <c r="B153" s="41"/>
      <c r="C153" s="42"/>
      <c r="D153" s="219" t="s">
        <v>145</v>
      </c>
      <c r="E153" s="42"/>
      <c r="F153" s="220" t="s">
        <v>239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82</v>
      </c>
    </row>
    <row r="154" s="2" customFormat="1">
      <c r="A154" s="40"/>
      <c r="B154" s="41"/>
      <c r="C154" s="42"/>
      <c r="D154" s="224" t="s">
        <v>147</v>
      </c>
      <c r="E154" s="42"/>
      <c r="F154" s="225" t="s">
        <v>240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147</v>
      </c>
      <c r="AU154" s="19" t="s">
        <v>82</v>
      </c>
    </row>
    <row r="155" s="13" customFormat="1">
      <c r="A155" s="13"/>
      <c r="B155" s="226"/>
      <c r="C155" s="227"/>
      <c r="D155" s="219" t="s">
        <v>149</v>
      </c>
      <c r="E155" s="228" t="s">
        <v>19</v>
      </c>
      <c r="F155" s="229" t="s">
        <v>241</v>
      </c>
      <c r="G155" s="227"/>
      <c r="H155" s="230">
        <v>427.15899999999999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149</v>
      </c>
      <c r="AU155" s="236" t="s">
        <v>82</v>
      </c>
      <c r="AV155" s="13" t="s">
        <v>82</v>
      </c>
      <c r="AW155" s="13" t="s">
        <v>33</v>
      </c>
      <c r="AX155" s="13" t="s">
        <v>80</v>
      </c>
      <c r="AY155" s="236" t="s">
        <v>135</v>
      </c>
    </row>
    <row r="156" s="2" customFormat="1" ht="21.75" customHeight="1">
      <c r="A156" s="40"/>
      <c r="B156" s="41"/>
      <c r="C156" s="206" t="s">
        <v>8</v>
      </c>
      <c r="D156" s="206" t="s">
        <v>138</v>
      </c>
      <c r="E156" s="207" t="s">
        <v>242</v>
      </c>
      <c r="F156" s="208" t="s">
        <v>243</v>
      </c>
      <c r="G156" s="209" t="s">
        <v>225</v>
      </c>
      <c r="H156" s="210">
        <v>25.126999999999999</v>
      </c>
      <c r="I156" s="211"/>
      <c r="J156" s="212">
        <f>ROUND(I156*H156,2)</f>
        <v>0</v>
      </c>
      <c r="K156" s="208" t="s">
        <v>142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143</v>
      </c>
      <c r="AT156" s="217" t="s">
        <v>138</v>
      </c>
      <c r="AU156" s="217" t="s">
        <v>82</v>
      </c>
      <c r="AY156" s="19" t="s">
        <v>135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143</v>
      </c>
      <c r="BM156" s="217" t="s">
        <v>244</v>
      </c>
    </row>
    <row r="157" s="2" customFormat="1">
      <c r="A157" s="40"/>
      <c r="B157" s="41"/>
      <c r="C157" s="42"/>
      <c r="D157" s="219" t="s">
        <v>145</v>
      </c>
      <c r="E157" s="42"/>
      <c r="F157" s="220" t="s">
        <v>245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145</v>
      </c>
      <c r="AU157" s="19" t="s">
        <v>82</v>
      </c>
    </row>
    <row r="158" s="2" customFormat="1">
      <c r="A158" s="40"/>
      <c r="B158" s="41"/>
      <c r="C158" s="42"/>
      <c r="D158" s="224" t="s">
        <v>147</v>
      </c>
      <c r="E158" s="42"/>
      <c r="F158" s="225" t="s">
        <v>246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147</v>
      </c>
      <c r="AU158" s="19" t="s">
        <v>82</v>
      </c>
    </row>
    <row r="159" s="12" customFormat="1" ht="25.92" customHeight="1">
      <c r="A159" s="12"/>
      <c r="B159" s="190"/>
      <c r="C159" s="191"/>
      <c r="D159" s="192" t="s">
        <v>71</v>
      </c>
      <c r="E159" s="193" t="s">
        <v>247</v>
      </c>
      <c r="F159" s="193" t="s">
        <v>248</v>
      </c>
      <c r="G159" s="191"/>
      <c r="H159" s="191"/>
      <c r="I159" s="194"/>
      <c r="J159" s="195">
        <f>BK159</f>
        <v>0</v>
      </c>
      <c r="K159" s="191"/>
      <c r="L159" s="196"/>
      <c r="M159" s="197"/>
      <c r="N159" s="198"/>
      <c r="O159" s="198"/>
      <c r="P159" s="199">
        <f>P160+P168+P180+P192</f>
        <v>0</v>
      </c>
      <c r="Q159" s="198"/>
      <c r="R159" s="199">
        <f>R160+R168+R180+R192</f>
        <v>0</v>
      </c>
      <c r="S159" s="198"/>
      <c r="T159" s="200">
        <f>T160+T168+T180+T192</f>
        <v>3.9812722300000001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82</v>
      </c>
      <c r="AT159" s="202" t="s">
        <v>71</v>
      </c>
      <c r="AU159" s="202" t="s">
        <v>72</v>
      </c>
      <c r="AY159" s="201" t="s">
        <v>135</v>
      </c>
      <c r="BK159" s="203">
        <f>BK160+BK168+BK180+BK192</f>
        <v>0</v>
      </c>
    </row>
    <row r="160" s="12" customFormat="1" ht="22.8" customHeight="1">
      <c r="A160" s="12"/>
      <c r="B160" s="190"/>
      <c r="C160" s="191"/>
      <c r="D160" s="192" t="s">
        <v>71</v>
      </c>
      <c r="E160" s="204" t="s">
        <v>249</v>
      </c>
      <c r="F160" s="204" t="s">
        <v>250</v>
      </c>
      <c r="G160" s="191"/>
      <c r="H160" s="191"/>
      <c r="I160" s="194"/>
      <c r="J160" s="205">
        <f>BK160</f>
        <v>0</v>
      </c>
      <c r="K160" s="191"/>
      <c r="L160" s="196"/>
      <c r="M160" s="197"/>
      <c r="N160" s="198"/>
      <c r="O160" s="198"/>
      <c r="P160" s="199">
        <f>SUM(P161:P167)</f>
        <v>0</v>
      </c>
      <c r="Q160" s="198"/>
      <c r="R160" s="199">
        <f>SUM(R161:R167)</f>
        <v>0</v>
      </c>
      <c r="S160" s="198"/>
      <c r="T160" s="200">
        <f>SUM(T161:T167)</f>
        <v>0.43387123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01" t="s">
        <v>82</v>
      </c>
      <c r="AT160" s="202" t="s">
        <v>71</v>
      </c>
      <c r="AU160" s="202" t="s">
        <v>80</v>
      </c>
      <c r="AY160" s="201" t="s">
        <v>135</v>
      </c>
      <c r="BK160" s="203">
        <f>SUM(BK161:BK167)</f>
        <v>0</v>
      </c>
    </row>
    <row r="161" s="2" customFormat="1" ht="16.5" customHeight="1">
      <c r="A161" s="40"/>
      <c r="B161" s="41"/>
      <c r="C161" s="206" t="s">
        <v>251</v>
      </c>
      <c r="D161" s="206" t="s">
        <v>138</v>
      </c>
      <c r="E161" s="207" t="s">
        <v>252</v>
      </c>
      <c r="F161" s="208" t="s">
        <v>253</v>
      </c>
      <c r="G161" s="209" t="s">
        <v>141</v>
      </c>
      <c r="H161" s="210">
        <v>7.3029999999999999</v>
      </c>
      <c r="I161" s="211"/>
      <c r="J161" s="212">
        <f>ROUND(I161*H161,2)</f>
        <v>0</v>
      </c>
      <c r="K161" s="208" t="s">
        <v>142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0.059409999999999998</v>
      </c>
      <c r="T161" s="216">
        <f>S161*H161</f>
        <v>0.43387123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254</v>
      </c>
      <c r="AT161" s="217" t="s">
        <v>138</v>
      </c>
      <c r="AU161" s="217" t="s">
        <v>82</v>
      </c>
      <c r="AY161" s="19" t="s">
        <v>135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254</v>
      </c>
      <c r="BM161" s="217" t="s">
        <v>255</v>
      </c>
    </row>
    <row r="162" s="2" customFormat="1">
      <c r="A162" s="40"/>
      <c r="B162" s="41"/>
      <c r="C162" s="42"/>
      <c r="D162" s="219" t="s">
        <v>145</v>
      </c>
      <c r="E162" s="42"/>
      <c r="F162" s="220" t="s">
        <v>256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145</v>
      </c>
      <c r="AU162" s="19" t="s">
        <v>82</v>
      </c>
    </row>
    <row r="163" s="2" customFormat="1">
      <c r="A163" s="40"/>
      <c r="B163" s="41"/>
      <c r="C163" s="42"/>
      <c r="D163" s="224" t="s">
        <v>147</v>
      </c>
      <c r="E163" s="42"/>
      <c r="F163" s="225" t="s">
        <v>257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147</v>
      </c>
      <c r="AU163" s="19" t="s">
        <v>82</v>
      </c>
    </row>
    <row r="164" s="13" customFormat="1">
      <c r="A164" s="13"/>
      <c r="B164" s="226"/>
      <c r="C164" s="227"/>
      <c r="D164" s="219" t="s">
        <v>149</v>
      </c>
      <c r="E164" s="228" t="s">
        <v>19</v>
      </c>
      <c r="F164" s="229" t="s">
        <v>258</v>
      </c>
      <c r="G164" s="227"/>
      <c r="H164" s="230">
        <v>3.8999999999999999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149</v>
      </c>
      <c r="AU164" s="236" t="s">
        <v>82</v>
      </c>
      <c r="AV164" s="13" t="s">
        <v>82</v>
      </c>
      <c r="AW164" s="13" t="s">
        <v>33</v>
      </c>
      <c r="AX164" s="13" t="s">
        <v>72</v>
      </c>
      <c r="AY164" s="236" t="s">
        <v>135</v>
      </c>
    </row>
    <row r="165" s="13" customFormat="1">
      <c r="A165" s="13"/>
      <c r="B165" s="226"/>
      <c r="C165" s="227"/>
      <c r="D165" s="219" t="s">
        <v>149</v>
      </c>
      <c r="E165" s="228" t="s">
        <v>19</v>
      </c>
      <c r="F165" s="229" t="s">
        <v>259</v>
      </c>
      <c r="G165" s="227"/>
      <c r="H165" s="230">
        <v>-1.6000000000000001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6" t="s">
        <v>149</v>
      </c>
      <c r="AU165" s="236" t="s">
        <v>82</v>
      </c>
      <c r="AV165" s="13" t="s">
        <v>82</v>
      </c>
      <c r="AW165" s="13" t="s">
        <v>33</v>
      </c>
      <c r="AX165" s="13" t="s">
        <v>72</v>
      </c>
      <c r="AY165" s="236" t="s">
        <v>135</v>
      </c>
    </row>
    <row r="166" s="13" customFormat="1">
      <c r="A166" s="13"/>
      <c r="B166" s="226"/>
      <c r="C166" s="227"/>
      <c r="D166" s="219" t="s">
        <v>149</v>
      </c>
      <c r="E166" s="228" t="s">
        <v>19</v>
      </c>
      <c r="F166" s="229" t="s">
        <v>260</v>
      </c>
      <c r="G166" s="227"/>
      <c r="H166" s="230">
        <v>5.0030000000000001</v>
      </c>
      <c r="I166" s="231"/>
      <c r="J166" s="227"/>
      <c r="K166" s="227"/>
      <c r="L166" s="232"/>
      <c r="M166" s="233"/>
      <c r="N166" s="234"/>
      <c r="O166" s="234"/>
      <c r="P166" s="234"/>
      <c r="Q166" s="234"/>
      <c r="R166" s="234"/>
      <c r="S166" s="234"/>
      <c r="T166" s="23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6" t="s">
        <v>149</v>
      </c>
      <c r="AU166" s="236" t="s">
        <v>82</v>
      </c>
      <c r="AV166" s="13" t="s">
        <v>82</v>
      </c>
      <c r="AW166" s="13" t="s">
        <v>33</v>
      </c>
      <c r="AX166" s="13" t="s">
        <v>72</v>
      </c>
      <c r="AY166" s="236" t="s">
        <v>135</v>
      </c>
    </row>
    <row r="167" s="14" customFormat="1">
      <c r="A167" s="14"/>
      <c r="B167" s="237"/>
      <c r="C167" s="238"/>
      <c r="D167" s="219" t="s">
        <v>149</v>
      </c>
      <c r="E167" s="239" t="s">
        <v>19</v>
      </c>
      <c r="F167" s="240" t="s">
        <v>167</v>
      </c>
      <c r="G167" s="238"/>
      <c r="H167" s="241">
        <v>7.3029999999999999</v>
      </c>
      <c r="I167" s="242"/>
      <c r="J167" s="238"/>
      <c r="K167" s="238"/>
      <c r="L167" s="243"/>
      <c r="M167" s="244"/>
      <c r="N167" s="245"/>
      <c r="O167" s="245"/>
      <c r="P167" s="245"/>
      <c r="Q167" s="245"/>
      <c r="R167" s="245"/>
      <c r="S167" s="245"/>
      <c r="T167" s="24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7" t="s">
        <v>149</v>
      </c>
      <c r="AU167" s="247" t="s">
        <v>82</v>
      </c>
      <c r="AV167" s="14" t="s">
        <v>143</v>
      </c>
      <c r="AW167" s="14" t="s">
        <v>33</v>
      </c>
      <c r="AX167" s="14" t="s">
        <v>80</v>
      </c>
      <c r="AY167" s="247" t="s">
        <v>135</v>
      </c>
    </row>
    <row r="168" s="12" customFormat="1" ht="22.8" customHeight="1">
      <c r="A168" s="12"/>
      <c r="B168" s="190"/>
      <c r="C168" s="191"/>
      <c r="D168" s="192" t="s">
        <v>71</v>
      </c>
      <c r="E168" s="204" t="s">
        <v>261</v>
      </c>
      <c r="F168" s="204" t="s">
        <v>262</v>
      </c>
      <c r="G168" s="191"/>
      <c r="H168" s="191"/>
      <c r="I168" s="194"/>
      <c r="J168" s="205">
        <f>BK168</f>
        <v>0</v>
      </c>
      <c r="K168" s="191"/>
      <c r="L168" s="196"/>
      <c r="M168" s="197"/>
      <c r="N168" s="198"/>
      <c r="O168" s="198"/>
      <c r="P168" s="199">
        <f>SUM(P169:P179)</f>
        <v>0</v>
      </c>
      <c r="Q168" s="198"/>
      <c r="R168" s="199">
        <f>SUM(R169:R179)</f>
        <v>0</v>
      </c>
      <c r="S168" s="198"/>
      <c r="T168" s="200">
        <f>SUM(T169:T179)</f>
        <v>1.7720109999999998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01" t="s">
        <v>82</v>
      </c>
      <c r="AT168" s="202" t="s">
        <v>71</v>
      </c>
      <c r="AU168" s="202" t="s">
        <v>80</v>
      </c>
      <c r="AY168" s="201" t="s">
        <v>135</v>
      </c>
      <c r="BK168" s="203">
        <f>SUM(BK169:BK179)</f>
        <v>0</v>
      </c>
    </row>
    <row r="169" s="2" customFormat="1" ht="16.5" customHeight="1">
      <c r="A169" s="40"/>
      <c r="B169" s="41"/>
      <c r="C169" s="206" t="s">
        <v>263</v>
      </c>
      <c r="D169" s="206" t="s">
        <v>138</v>
      </c>
      <c r="E169" s="207" t="s">
        <v>264</v>
      </c>
      <c r="F169" s="208" t="s">
        <v>265</v>
      </c>
      <c r="G169" s="209" t="s">
        <v>141</v>
      </c>
      <c r="H169" s="210">
        <v>49.369999999999997</v>
      </c>
      <c r="I169" s="211"/>
      <c r="J169" s="212">
        <f>ROUND(I169*H169,2)</f>
        <v>0</v>
      </c>
      <c r="K169" s="208" t="s">
        <v>142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254</v>
      </c>
      <c r="AT169" s="217" t="s">
        <v>138</v>
      </c>
      <c r="AU169" s="217" t="s">
        <v>82</v>
      </c>
      <c r="AY169" s="19" t="s">
        <v>135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254</v>
      </c>
      <c r="BM169" s="217" t="s">
        <v>266</v>
      </c>
    </row>
    <row r="170" s="2" customFormat="1">
      <c r="A170" s="40"/>
      <c r="B170" s="41"/>
      <c r="C170" s="42"/>
      <c r="D170" s="219" t="s">
        <v>145</v>
      </c>
      <c r="E170" s="42"/>
      <c r="F170" s="220" t="s">
        <v>267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145</v>
      </c>
      <c r="AU170" s="19" t="s">
        <v>82</v>
      </c>
    </row>
    <row r="171" s="2" customFormat="1">
      <c r="A171" s="40"/>
      <c r="B171" s="41"/>
      <c r="C171" s="42"/>
      <c r="D171" s="224" t="s">
        <v>147</v>
      </c>
      <c r="E171" s="42"/>
      <c r="F171" s="225" t="s">
        <v>268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147</v>
      </c>
      <c r="AU171" s="19" t="s">
        <v>82</v>
      </c>
    </row>
    <row r="172" s="2" customFormat="1" ht="16.5" customHeight="1">
      <c r="A172" s="40"/>
      <c r="B172" s="41"/>
      <c r="C172" s="206" t="s">
        <v>269</v>
      </c>
      <c r="D172" s="206" t="s">
        <v>138</v>
      </c>
      <c r="E172" s="207" t="s">
        <v>270</v>
      </c>
      <c r="F172" s="208" t="s">
        <v>271</v>
      </c>
      <c r="G172" s="209" t="s">
        <v>188</v>
      </c>
      <c r="H172" s="210">
        <v>9</v>
      </c>
      <c r="I172" s="211"/>
      <c r="J172" s="212">
        <f>ROUND(I172*H172,2)</f>
        <v>0</v>
      </c>
      <c r="K172" s="208" t="s">
        <v>142</v>
      </c>
      <c r="L172" s="46"/>
      <c r="M172" s="213" t="s">
        <v>19</v>
      </c>
      <c r="N172" s="214" t="s">
        <v>43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0.0032499999999999999</v>
      </c>
      <c r="T172" s="216">
        <f>S172*H172</f>
        <v>0.029249999999999998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254</v>
      </c>
      <c r="AT172" s="217" t="s">
        <v>138</v>
      </c>
      <c r="AU172" s="217" t="s">
        <v>82</v>
      </c>
      <c r="AY172" s="19" t="s">
        <v>135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80</v>
      </c>
      <c r="BK172" s="218">
        <f>ROUND(I172*H172,2)</f>
        <v>0</v>
      </c>
      <c r="BL172" s="19" t="s">
        <v>254</v>
      </c>
      <c r="BM172" s="217" t="s">
        <v>272</v>
      </c>
    </row>
    <row r="173" s="2" customFormat="1">
      <c r="A173" s="40"/>
      <c r="B173" s="41"/>
      <c r="C173" s="42"/>
      <c r="D173" s="219" t="s">
        <v>145</v>
      </c>
      <c r="E173" s="42"/>
      <c r="F173" s="220" t="s">
        <v>271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145</v>
      </c>
      <c r="AU173" s="19" t="s">
        <v>82</v>
      </c>
    </row>
    <row r="174" s="2" customFormat="1">
      <c r="A174" s="40"/>
      <c r="B174" s="41"/>
      <c r="C174" s="42"/>
      <c r="D174" s="224" t="s">
        <v>147</v>
      </c>
      <c r="E174" s="42"/>
      <c r="F174" s="225" t="s">
        <v>273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147</v>
      </c>
      <c r="AU174" s="19" t="s">
        <v>82</v>
      </c>
    </row>
    <row r="175" s="13" customFormat="1">
      <c r="A175" s="13"/>
      <c r="B175" s="226"/>
      <c r="C175" s="227"/>
      <c r="D175" s="219" t="s">
        <v>149</v>
      </c>
      <c r="E175" s="228" t="s">
        <v>19</v>
      </c>
      <c r="F175" s="229" t="s">
        <v>274</v>
      </c>
      <c r="G175" s="227"/>
      <c r="H175" s="230">
        <v>9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149</v>
      </c>
      <c r="AU175" s="236" t="s">
        <v>82</v>
      </c>
      <c r="AV175" s="13" t="s">
        <v>82</v>
      </c>
      <c r="AW175" s="13" t="s">
        <v>33</v>
      </c>
      <c r="AX175" s="13" t="s">
        <v>80</v>
      </c>
      <c r="AY175" s="236" t="s">
        <v>135</v>
      </c>
    </row>
    <row r="176" s="2" customFormat="1" ht="16.5" customHeight="1">
      <c r="A176" s="40"/>
      <c r="B176" s="41"/>
      <c r="C176" s="206" t="s">
        <v>254</v>
      </c>
      <c r="D176" s="206" t="s">
        <v>138</v>
      </c>
      <c r="E176" s="207" t="s">
        <v>275</v>
      </c>
      <c r="F176" s="208" t="s">
        <v>276</v>
      </c>
      <c r="G176" s="209" t="s">
        <v>141</v>
      </c>
      <c r="H176" s="210">
        <v>49.369999999999997</v>
      </c>
      <c r="I176" s="211"/>
      <c r="J176" s="212">
        <f>ROUND(I176*H176,2)</f>
        <v>0</v>
      </c>
      <c r="K176" s="208" t="s">
        <v>142</v>
      </c>
      <c r="L176" s="46"/>
      <c r="M176" s="213" t="s">
        <v>19</v>
      </c>
      <c r="N176" s="214" t="s">
        <v>43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0.035299999999999998</v>
      </c>
      <c r="T176" s="216">
        <f>S176*H176</f>
        <v>1.7427609999999998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254</v>
      </c>
      <c r="AT176" s="217" t="s">
        <v>138</v>
      </c>
      <c r="AU176" s="217" t="s">
        <v>82</v>
      </c>
      <c r="AY176" s="19" t="s">
        <v>135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80</v>
      </c>
      <c r="BK176" s="218">
        <f>ROUND(I176*H176,2)</f>
        <v>0</v>
      </c>
      <c r="BL176" s="19" t="s">
        <v>254</v>
      </c>
      <c r="BM176" s="217" t="s">
        <v>277</v>
      </c>
    </row>
    <row r="177" s="2" customFormat="1">
      <c r="A177" s="40"/>
      <c r="B177" s="41"/>
      <c r="C177" s="42"/>
      <c r="D177" s="219" t="s">
        <v>145</v>
      </c>
      <c r="E177" s="42"/>
      <c r="F177" s="220" t="s">
        <v>276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145</v>
      </c>
      <c r="AU177" s="19" t="s">
        <v>82</v>
      </c>
    </row>
    <row r="178" s="2" customFormat="1">
      <c r="A178" s="40"/>
      <c r="B178" s="41"/>
      <c r="C178" s="42"/>
      <c r="D178" s="224" t="s">
        <v>147</v>
      </c>
      <c r="E178" s="42"/>
      <c r="F178" s="225" t="s">
        <v>278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147</v>
      </c>
      <c r="AU178" s="19" t="s">
        <v>82</v>
      </c>
    </row>
    <row r="179" s="13" customFormat="1">
      <c r="A179" s="13"/>
      <c r="B179" s="226"/>
      <c r="C179" s="227"/>
      <c r="D179" s="219" t="s">
        <v>149</v>
      </c>
      <c r="E179" s="228" t="s">
        <v>19</v>
      </c>
      <c r="F179" s="229" t="s">
        <v>279</v>
      </c>
      <c r="G179" s="227"/>
      <c r="H179" s="230">
        <v>49.369999999999997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149</v>
      </c>
      <c r="AU179" s="236" t="s">
        <v>82</v>
      </c>
      <c r="AV179" s="13" t="s">
        <v>82</v>
      </c>
      <c r="AW179" s="13" t="s">
        <v>33</v>
      </c>
      <c r="AX179" s="13" t="s">
        <v>80</v>
      </c>
      <c r="AY179" s="236" t="s">
        <v>135</v>
      </c>
    </row>
    <row r="180" s="12" customFormat="1" ht="22.8" customHeight="1">
      <c r="A180" s="12"/>
      <c r="B180" s="190"/>
      <c r="C180" s="191"/>
      <c r="D180" s="192" t="s">
        <v>71</v>
      </c>
      <c r="E180" s="204" t="s">
        <v>280</v>
      </c>
      <c r="F180" s="204" t="s">
        <v>281</v>
      </c>
      <c r="G180" s="191"/>
      <c r="H180" s="191"/>
      <c r="I180" s="194"/>
      <c r="J180" s="205">
        <f>BK180</f>
        <v>0</v>
      </c>
      <c r="K180" s="191"/>
      <c r="L180" s="196"/>
      <c r="M180" s="197"/>
      <c r="N180" s="198"/>
      <c r="O180" s="198"/>
      <c r="P180" s="199">
        <f>SUM(P181:P191)</f>
        <v>0</v>
      </c>
      <c r="Q180" s="198"/>
      <c r="R180" s="199">
        <f>SUM(R181:R191)</f>
        <v>0</v>
      </c>
      <c r="S180" s="198"/>
      <c r="T180" s="200">
        <f>SUM(T181:T191)</f>
        <v>0.17874999999999999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82</v>
      </c>
      <c r="AT180" s="202" t="s">
        <v>71</v>
      </c>
      <c r="AU180" s="202" t="s">
        <v>80</v>
      </c>
      <c r="AY180" s="201" t="s">
        <v>135</v>
      </c>
      <c r="BK180" s="203">
        <f>SUM(BK181:BK191)</f>
        <v>0</v>
      </c>
    </row>
    <row r="181" s="2" customFormat="1" ht="16.5" customHeight="1">
      <c r="A181" s="40"/>
      <c r="B181" s="41"/>
      <c r="C181" s="206" t="s">
        <v>282</v>
      </c>
      <c r="D181" s="206" t="s">
        <v>138</v>
      </c>
      <c r="E181" s="207" t="s">
        <v>283</v>
      </c>
      <c r="F181" s="208" t="s">
        <v>284</v>
      </c>
      <c r="G181" s="209" t="s">
        <v>141</v>
      </c>
      <c r="H181" s="210">
        <v>67.659999999999997</v>
      </c>
      <c r="I181" s="211"/>
      <c r="J181" s="212">
        <f>ROUND(I181*H181,2)</f>
        <v>0</v>
      </c>
      <c r="K181" s="208" t="s">
        <v>142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254</v>
      </c>
      <c r="AT181" s="217" t="s">
        <v>138</v>
      </c>
      <c r="AU181" s="217" t="s">
        <v>82</v>
      </c>
      <c r="AY181" s="19" t="s">
        <v>135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254</v>
      </c>
      <c r="BM181" s="217" t="s">
        <v>285</v>
      </c>
    </row>
    <row r="182" s="2" customFormat="1">
      <c r="A182" s="40"/>
      <c r="B182" s="41"/>
      <c r="C182" s="42"/>
      <c r="D182" s="219" t="s">
        <v>145</v>
      </c>
      <c r="E182" s="42"/>
      <c r="F182" s="220" t="s">
        <v>286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145</v>
      </c>
      <c r="AU182" s="19" t="s">
        <v>82</v>
      </c>
    </row>
    <row r="183" s="2" customFormat="1">
      <c r="A183" s="40"/>
      <c r="B183" s="41"/>
      <c r="C183" s="42"/>
      <c r="D183" s="224" t="s">
        <v>147</v>
      </c>
      <c r="E183" s="42"/>
      <c r="F183" s="225" t="s">
        <v>287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147</v>
      </c>
      <c r="AU183" s="19" t="s">
        <v>82</v>
      </c>
    </row>
    <row r="184" s="2" customFormat="1" ht="16.5" customHeight="1">
      <c r="A184" s="40"/>
      <c r="B184" s="41"/>
      <c r="C184" s="206" t="s">
        <v>288</v>
      </c>
      <c r="D184" s="206" t="s">
        <v>138</v>
      </c>
      <c r="E184" s="207" t="s">
        <v>289</v>
      </c>
      <c r="F184" s="208" t="s">
        <v>290</v>
      </c>
      <c r="G184" s="209" t="s">
        <v>141</v>
      </c>
      <c r="H184" s="210">
        <v>67.659999999999997</v>
      </c>
      <c r="I184" s="211"/>
      <c r="J184" s="212">
        <f>ROUND(I184*H184,2)</f>
        <v>0</v>
      </c>
      <c r="K184" s="208" t="s">
        <v>142</v>
      </c>
      <c r="L184" s="46"/>
      <c r="M184" s="213" t="s">
        <v>19</v>
      </c>
      <c r="N184" s="214" t="s">
        <v>43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0.0025000000000000001</v>
      </c>
      <c r="T184" s="216">
        <f>S184*H184</f>
        <v>0.16915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254</v>
      </c>
      <c r="AT184" s="217" t="s">
        <v>138</v>
      </c>
      <c r="AU184" s="217" t="s">
        <v>82</v>
      </c>
      <c r="AY184" s="19" t="s">
        <v>135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80</v>
      </c>
      <c r="BK184" s="218">
        <f>ROUND(I184*H184,2)</f>
        <v>0</v>
      </c>
      <c r="BL184" s="19" t="s">
        <v>254</v>
      </c>
      <c r="BM184" s="217" t="s">
        <v>291</v>
      </c>
    </row>
    <row r="185" s="2" customFormat="1">
      <c r="A185" s="40"/>
      <c r="B185" s="41"/>
      <c r="C185" s="42"/>
      <c r="D185" s="219" t="s">
        <v>145</v>
      </c>
      <c r="E185" s="42"/>
      <c r="F185" s="220" t="s">
        <v>292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145</v>
      </c>
      <c r="AU185" s="19" t="s">
        <v>82</v>
      </c>
    </row>
    <row r="186" s="2" customFormat="1">
      <c r="A186" s="40"/>
      <c r="B186" s="41"/>
      <c r="C186" s="42"/>
      <c r="D186" s="224" t="s">
        <v>147</v>
      </c>
      <c r="E186" s="42"/>
      <c r="F186" s="225" t="s">
        <v>293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147</v>
      </c>
      <c r="AU186" s="19" t="s">
        <v>82</v>
      </c>
    </row>
    <row r="187" s="13" customFormat="1">
      <c r="A187" s="13"/>
      <c r="B187" s="226"/>
      <c r="C187" s="227"/>
      <c r="D187" s="219" t="s">
        <v>149</v>
      </c>
      <c r="E187" s="228" t="s">
        <v>19</v>
      </c>
      <c r="F187" s="229" t="s">
        <v>294</v>
      </c>
      <c r="G187" s="227"/>
      <c r="H187" s="230">
        <v>67.659999999999997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149</v>
      </c>
      <c r="AU187" s="236" t="s">
        <v>82</v>
      </c>
      <c r="AV187" s="13" t="s">
        <v>82</v>
      </c>
      <c r="AW187" s="13" t="s">
        <v>33</v>
      </c>
      <c r="AX187" s="13" t="s">
        <v>80</v>
      </c>
      <c r="AY187" s="236" t="s">
        <v>135</v>
      </c>
    </row>
    <row r="188" s="2" customFormat="1" ht="16.5" customHeight="1">
      <c r="A188" s="40"/>
      <c r="B188" s="41"/>
      <c r="C188" s="206" t="s">
        <v>295</v>
      </c>
      <c r="D188" s="206" t="s">
        <v>138</v>
      </c>
      <c r="E188" s="207" t="s">
        <v>296</v>
      </c>
      <c r="F188" s="208" t="s">
        <v>297</v>
      </c>
      <c r="G188" s="209" t="s">
        <v>188</v>
      </c>
      <c r="H188" s="210">
        <v>32</v>
      </c>
      <c r="I188" s="211"/>
      <c r="J188" s="212">
        <f>ROUND(I188*H188,2)</f>
        <v>0</v>
      </c>
      <c r="K188" s="208" t="s">
        <v>142</v>
      </c>
      <c r="L188" s="46"/>
      <c r="M188" s="213" t="s">
        <v>19</v>
      </c>
      <c r="N188" s="214" t="s">
        <v>43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0.00029999999999999997</v>
      </c>
      <c r="T188" s="216">
        <f>S188*H188</f>
        <v>0.0095999999999999992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254</v>
      </c>
      <c r="AT188" s="217" t="s">
        <v>138</v>
      </c>
      <c r="AU188" s="217" t="s">
        <v>82</v>
      </c>
      <c r="AY188" s="19" t="s">
        <v>135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80</v>
      </c>
      <c r="BK188" s="218">
        <f>ROUND(I188*H188,2)</f>
        <v>0</v>
      </c>
      <c r="BL188" s="19" t="s">
        <v>254</v>
      </c>
      <c r="BM188" s="217" t="s">
        <v>298</v>
      </c>
    </row>
    <row r="189" s="2" customFormat="1">
      <c r="A189" s="40"/>
      <c r="B189" s="41"/>
      <c r="C189" s="42"/>
      <c r="D189" s="219" t="s">
        <v>145</v>
      </c>
      <c r="E189" s="42"/>
      <c r="F189" s="220" t="s">
        <v>299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145</v>
      </c>
      <c r="AU189" s="19" t="s">
        <v>82</v>
      </c>
    </row>
    <row r="190" s="2" customFormat="1">
      <c r="A190" s="40"/>
      <c r="B190" s="41"/>
      <c r="C190" s="42"/>
      <c r="D190" s="224" t="s">
        <v>147</v>
      </c>
      <c r="E190" s="42"/>
      <c r="F190" s="225" t="s">
        <v>300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147</v>
      </c>
      <c r="AU190" s="19" t="s">
        <v>82</v>
      </c>
    </row>
    <row r="191" s="13" customFormat="1">
      <c r="A191" s="13"/>
      <c r="B191" s="226"/>
      <c r="C191" s="227"/>
      <c r="D191" s="219" t="s">
        <v>149</v>
      </c>
      <c r="E191" s="228" t="s">
        <v>19</v>
      </c>
      <c r="F191" s="229" t="s">
        <v>301</v>
      </c>
      <c r="G191" s="227"/>
      <c r="H191" s="230">
        <v>32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6" t="s">
        <v>149</v>
      </c>
      <c r="AU191" s="236" t="s">
        <v>82</v>
      </c>
      <c r="AV191" s="13" t="s">
        <v>82</v>
      </c>
      <c r="AW191" s="13" t="s">
        <v>33</v>
      </c>
      <c r="AX191" s="13" t="s">
        <v>80</v>
      </c>
      <c r="AY191" s="236" t="s">
        <v>135</v>
      </c>
    </row>
    <row r="192" s="12" customFormat="1" ht="22.8" customHeight="1">
      <c r="A192" s="12"/>
      <c r="B192" s="190"/>
      <c r="C192" s="191"/>
      <c r="D192" s="192" t="s">
        <v>71</v>
      </c>
      <c r="E192" s="204" t="s">
        <v>302</v>
      </c>
      <c r="F192" s="204" t="s">
        <v>303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SUM(P193:P200)</f>
        <v>0</v>
      </c>
      <c r="Q192" s="198"/>
      <c r="R192" s="199">
        <f>SUM(R193:R200)</f>
        <v>0</v>
      </c>
      <c r="S192" s="198"/>
      <c r="T192" s="200">
        <f>SUM(T193:T200)</f>
        <v>1.5966400000000001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82</v>
      </c>
      <c r="AT192" s="202" t="s">
        <v>71</v>
      </c>
      <c r="AU192" s="202" t="s">
        <v>80</v>
      </c>
      <c r="AY192" s="201" t="s">
        <v>135</v>
      </c>
      <c r="BK192" s="203">
        <f>SUM(BK193:BK200)</f>
        <v>0</v>
      </c>
    </row>
    <row r="193" s="2" customFormat="1" ht="16.5" customHeight="1">
      <c r="A193" s="40"/>
      <c r="B193" s="41"/>
      <c r="C193" s="206" t="s">
        <v>304</v>
      </c>
      <c r="D193" s="206" t="s">
        <v>138</v>
      </c>
      <c r="E193" s="207" t="s">
        <v>305</v>
      </c>
      <c r="F193" s="208" t="s">
        <v>306</v>
      </c>
      <c r="G193" s="209" t="s">
        <v>141</v>
      </c>
      <c r="H193" s="210">
        <v>58.700000000000003</v>
      </c>
      <c r="I193" s="211"/>
      <c r="J193" s="212">
        <f>ROUND(I193*H193,2)</f>
        <v>0</v>
      </c>
      <c r="K193" s="208" t="s">
        <v>142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0.027199999999999998</v>
      </c>
      <c r="T193" s="216">
        <f>S193*H193</f>
        <v>1.5966400000000001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254</v>
      </c>
      <c r="AT193" s="217" t="s">
        <v>138</v>
      </c>
      <c r="AU193" s="217" t="s">
        <v>82</v>
      </c>
      <c r="AY193" s="19" t="s">
        <v>135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254</v>
      </c>
      <c r="BM193" s="217" t="s">
        <v>307</v>
      </c>
    </row>
    <row r="194" s="2" customFormat="1">
      <c r="A194" s="40"/>
      <c r="B194" s="41"/>
      <c r="C194" s="42"/>
      <c r="D194" s="219" t="s">
        <v>145</v>
      </c>
      <c r="E194" s="42"/>
      <c r="F194" s="220" t="s">
        <v>308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145</v>
      </c>
      <c r="AU194" s="19" t="s">
        <v>82</v>
      </c>
    </row>
    <row r="195" s="2" customFormat="1">
      <c r="A195" s="40"/>
      <c r="B195" s="41"/>
      <c r="C195" s="42"/>
      <c r="D195" s="224" t="s">
        <v>147</v>
      </c>
      <c r="E195" s="42"/>
      <c r="F195" s="225" t="s">
        <v>309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147</v>
      </c>
      <c r="AU195" s="19" t="s">
        <v>82</v>
      </c>
    </row>
    <row r="196" s="13" customFormat="1">
      <c r="A196" s="13"/>
      <c r="B196" s="226"/>
      <c r="C196" s="227"/>
      <c r="D196" s="219" t="s">
        <v>149</v>
      </c>
      <c r="E196" s="228" t="s">
        <v>19</v>
      </c>
      <c r="F196" s="229" t="s">
        <v>310</v>
      </c>
      <c r="G196" s="227"/>
      <c r="H196" s="230">
        <v>26.800000000000001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149</v>
      </c>
      <c r="AU196" s="236" t="s">
        <v>82</v>
      </c>
      <c r="AV196" s="13" t="s">
        <v>82</v>
      </c>
      <c r="AW196" s="13" t="s">
        <v>33</v>
      </c>
      <c r="AX196" s="13" t="s">
        <v>72</v>
      </c>
      <c r="AY196" s="236" t="s">
        <v>135</v>
      </c>
    </row>
    <row r="197" s="13" customFormat="1">
      <c r="A197" s="13"/>
      <c r="B197" s="226"/>
      <c r="C197" s="227"/>
      <c r="D197" s="219" t="s">
        <v>149</v>
      </c>
      <c r="E197" s="228" t="s">
        <v>19</v>
      </c>
      <c r="F197" s="229" t="s">
        <v>311</v>
      </c>
      <c r="G197" s="227"/>
      <c r="H197" s="230">
        <v>-4.7000000000000002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149</v>
      </c>
      <c r="AU197" s="236" t="s">
        <v>82</v>
      </c>
      <c r="AV197" s="13" t="s">
        <v>82</v>
      </c>
      <c r="AW197" s="13" t="s">
        <v>33</v>
      </c>
      <c r="AX197" s="13" t="s">
        <v>72</v>
      </c>
      <c r="AY197" s="236" t="s">
        <v>135</v>
      </c>
    </row>
    <row r="198" s="13" customFormat="1">
      <c r="A198" s="13"/>
      <c r="B198" s="226"/>
      <c r="C198" s="227"/>
      <c r="D198" s="219" t="s">
        <v>149</v>
      </c>
      <c r="E198" s="228" t="s">
        <v>19</v>
      </c>
      <c r="F198" s="229" t="s">
        <v>219</v>
      </c>
      <c r="G198" s="227"/>
      <c r="H198" s="230">
        <v>41.200000000000003</v>
      </c>
      <c r="I198" s="231"/>
      <c r="J198" s="227"/>
      <c r="K198" s="227"/>
      <c r="L198" s="232"/>
      <c r="M198" s="233"/>
      <c r="N198" s="234"/>
      <c r="O198" s="234"/>
      <c r="P198" s="234"/>
      <c r="Q198" s="234"/>
      <c r="R198" s="234"/>
      <c r="S198" s="234"/>
      <c r="T198" s="23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6" t="s">
        <v>149</v>
      </c>
      <c r="AU198" s="236" t="s">
        <v>82</v>
      </c>
      <c r="AV198" s="13" t="s">
        <v>82</v>
      </c>
      <c r="AW198" s="13" t="s">
        <v>33</v>
      </c>
      <c r="AX198" s="13" t="s">
        <v>72</v>
      </c>
      <c r="AY198" s="236" t="s">
        <v>135</v>
      </c>
    </row>
    <row r="199" s="13" customFormat="1">
      <c r="A199" s="13"/>
      <c r="B199" s="226"/>
      <c r="C199" s="227"/>
      <c r="D199" s="219" t="s">
        <v>149</v>
      </c>
      <c r="E199" s="228" t="s">
        <v>19</v>
      </c>
      <c r="F199" s="229" t="s">
        <v>312</v>
      </c>
      <c r="G199" s="227"/>
      <c r="H199" s="230">
        <v>-4.5999999999999996</v>
      </c>
      <c r="I199" s="231"/>
      <c r="J199" s="227"/>
      <c r="K199" s="227"/>
      <c r="L199" s="232"/>
      <c r="M199" s="233"/>
      <c r="N199" s="234"/>
      <c r="O199" s="234"/>
      <c r="P199" s="234"/>
      <c r="Q199" s="234"/>
      <c r="R199" s="234"/>
      <c r="S199" s="234"/>
      <c r="T199" s="23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6" t="s">
        <v>149</v>
      </c>
      <c r="AU199" s="236" t="s">
        <v>82</v>
      </c>
      <c r="AV199" s="13" t="s">
        <v>82</v>
      </c>
      <c r="AW199" s="13" t="s">
        <v>33</v>
      </c>
      <c r="AX199" s="13" t="s">
        <v>72</v>
      </c>
      <c r="AY199" s="236" t="s">
        <v>135</v>
      </c>
    </row>
    <row r="200" s="14" customFormat="1">
      <c r="A200" s="14"/>
      <c r="B200" s="237"/>
      <c r="C200" s="238"/>
      <c r="D200" s="219" t="s">
        <v>149</v>
      </c>
      <c r="E200" s="239" t="s">
        <v>19</v>
      </c>
      <c r="F200" s="240" t="s">
        <v>167</v>
      </c>
      <c r="G200" s="238"/>
      <c r="H200" s="241">
        <v>58.700000000000003</v>
      </c>
      <c r="I200" s="242"/>
      <c r="J200" s="238"/>
      <c r="K200" s="238"/>
      <c r="L200" s="243"/>
      <c r="M200" s="258"/>
      <c r="N200" s="259"/>
      <c r="O200" s="259"/>
      <c r="P200" s="259"/>
      <c r="Q200" s="259"/>
      <c r="R200" s="259"/>
      <c r="S200" s="259"/>
      <c r="T200" s="26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7" t="s">
        <v>149</v>
      </c>
      <c r="AU200" s="247" t="s">
        <v>82</v>
      </c>
      <c r="AV200" s="14" t="s">
        <v>143</v>
      </c>
      <c r="AW200" s="14" t="s">
        <v>33</v>
      </c>
      <c r="AX200" s="14" t="s">
        <v>80</v>
      </c>
      <c r="AY200" s="247" t="s">
        <v>135</v>
      </c>
    </row>
    <row r="201" s="2" customFormat="1" ht="6.96" customHeight="1">
      <c r="A201" s="40"/>
      <c r="B201" s="61"/>
      <c r="C201" s="62"/>
      <c r="D201" s="62"/>
      <c r="E201" s="62"/>
      <c r="F201" s="62"/>
      <c r="G201" s="62"/>
      <c r="H201" s="62"/>
      <c r="I201" s="62"/>
      <c r="J201" s="62"/>
      <c r="K201" s="62"/>
      <c r="L201" s="46"/>
      <c r="M201" s="40"/>
      <c r="O201" s="40"/>
      <c r="P201" s="40"/>
      <c r="Q201" s="40"/>
      <c r="R201" s="40"/>
      <c r="S201" s="40"/>
      <c r="T201" s="40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</row>
  </sheetData>
  <sheetProtection sheet="1" autoFilter="0" formatColumns="0" formatRows="0" objects="1" scenarios="1" spinCount="100000" saltValue="P4j7GHj/3TVJwuTkcqW193ZUz/Yht6reyWCB/t+fo5nwd4pRCCxCouP62bhKmHS6U/VcGMprm0gCXuPgsD05/Q==" hashValue="Lx9Q4016QZ/8KyT1nsqVVMZJUC5lR4STrk6Tsn95iShg6cZW1axh5BbmHm1g6vNV5MMU2ASr1XnjAPVsNaFW9Q==" algorithmName="SHA-512" password="C75F"/>
  <autoFilter ref="C86:K20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5_02/962031013"/>
    <hyperlink ref="F96" r:id="rId2" display="https://podminky.urs.cz/item/CS_URS_2025_02/968062747"/>
    <hyperlink ref="F100" r:id="rId3" display="https://podminky.urs.cz/item/CS_URS_2025_02/968072455"/>
    <hyperlink ref="F108" r:id="rId4" display="https://podminky.urs.cz/item/CS_URS_2025_02/968072456"/>
    <hyperlink ref="F112" r:id="rId5" display="https://podminky.urs.cz/item/CS_URS_2025_02/971028661"/>
    <hyperlink ref="F120" r:id="rId6" display="https://podminky.urs.cz/item/CS_URS_2025_01/974029666"/>
    <hyperlink ref="F126" r:id="rId7" display="https://podminky.urs.cz/item/CS_URS_2025_02/974029668"/>
    <hyperlink ref="F130" r:id="rId8" display="https://podminky.urs.cz/item/CS_URS_2025_02/978035117"/>
    <hyperlink ref="F148" r:id="rId9" display="https://podminky.urs.cz/item/CS_URS_2025_02/997013211"/>
    <hyperlink ref="F151" r:id="rId10" display="https://podminky.urs.cz/item/CS_URS_2025_02/997013501"/>
    <hyperlink ref="F154" r:id="rId11" display="https://podminky.urs.cz/item/CS_URS_2025_02/997013509"/>
    <hyperlink ref="F158" r:id="rId12" display="https://podminky.urs.cz/item/CS_URS_2025_02/997013631"/>
    <hyperlink ref="F163" r:id="rId13" display="https://podminky.urs.cz/item/CS_URS_2025_02/763111821"/>
    <hyperlink ref="F171" r:id="rId14" display="https://podminky.urs.cz/item/CS_URS_2025_02/771121026"/>
    <hyperlink ref="F174" r:id="rId15" display="https://podminky.urs.cz/item/CS_URS_2025_02/771473810"/>
    <hyperlink ref="F178" r:id="rId16" display="https://podminky.urs.cz/item/CS_URS_2025_02/771573810"/>
    <hyperlink ref="F183" r:id="rId17" display="https://podminky.urs.cz/item/CS_URS_2025_02/776111116"/>
    <hyperlink ref="F186" r:id="rId18" display="https://podminky.urs.cz/item/CS_URS_2025_02/776201811"/>
    <hyperlink ref="F190" r:id="rId19" display="https://podminky.urs.cz/item/CS_URS_2025_02/776410811"/>
    <hyperlink ref="F195" r:id="rId20" display="https://podminky.urs.cz/item/CS_URS_2025_02/78147381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313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ROUND(J95,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ROUND((SUM(BE95:BE530)),  2)</f>
        <v>0</v>
      </c>
      <c r="G33" s="40"/>
      <c r="H33" s="40"/>
      <c r="I33" s="150">
        <v>0.20999999999999999</v>
      </c>
      <c r="J33" s="149">
        <f>ROUND(((SUM(BE95:BE530))*I33),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ROUND((SUM(BF95:BF530)),  2)</f>
        <v>0</v>
      </c>
      <c r="G34" s="40"/>
      <c r="H34" s="40"/>
      <c r="I34" s="150">
        <v>0.12</v>
      </c>
      <c r="J34" s="149">
        <f>ROUND(((SUM(BF95:BF530))*I34),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ROUND((SUM(BG95:BG530)),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ROUND((SUM(BH95:BH530)),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ROUND((SUM(BI95:BI530)),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01.2 - Nové konstrukce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Polička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J95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J96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314</v>
      </c>
      <c r="E61" s="176"/>
      <c r="F61" s="176"/>
      <c r="G61" s="176"/>
      <c r="H61" s="176"/>
      <c r="I61" s="176"/>
      <c r="J61" s="177">
        <f>J97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315</v>
      </c>
      <c r="E62" s="176"/>
      <c r="F62" s="176"/>
      <c r="G62" s="176"/>
      <c r="H62" s="176"/>
      <c r="I62" s="176"/>
      <c r="J62" s="177">
        <f>J151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113</v>
      </c>
      <c r="E63" s="176"/>
      <c r="F63" s="176"/>
      <c r="G63" s="176"/>
      <c r="H63" s="176"/>
      <c r="I63" s="176"/>
      <c r="J63" s="177">
        <f>J225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316</v>
      </c>
      <c r="E64" s="176"/>
      <c r="F64" s="176"/>
      <c r="G64" s="176"/>
      <c r="H64" s="176"/>
      <c r="I64" s="176"/>
      <c r="J64" s="177">
        <f>J234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115</v>
      </c>
      <c r="E65" s="170"/>
      <c r="F65" s="170"/>
      <c r="G65" s="170"/>
      <c r="H65" s="170"/>
      <c r="I65" s="170"/>
      <c r="J65" s="171">
        <f>J238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317</v>
      </c>
      <c r="E66" s="176"/>
      <c r="F66" s="176"/>
      <c r="G66" s="176"/>
      <c r="H66" s="176"/>
      <c r="I66" s="176"/>
      <c r="J66" s="177">
        <f>J239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116</v>
      </c>
      <c r="E67" s="176"/>
      <c r="F67" s="176"/>
      <c r="G67" s="176"/>
      <c r="H67" s="176"/>
      <c r="I67" s="176"/>
      <c r="J67" s="177">
        <f>J255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318</v>
      </c>
      <c r="E68" s="176"/>
      <c r="F68" s="176"/>
      <c r="G68" s="176"/>
      <c r="H68" s="176"/>
      <c r="I68" s="176"/>
      <c r="J68" s="177">
        <f>J272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319</v>
      </c>
      <c r="E69" s="176"/>
      <c r="F69" s="176"/>
      <c r="G69" s="176"/>
      <c r="H69" s="176"/>
      <c r="I69" s="176"/>
      <c r="J69" s="177">
        <f>J300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117</v>
      </c>
      <c r="E70" s="176"/>
      <c r="F70" s="176"/>
      <c r="G70" s="176"/>
      <c r="H70" s="176"/>
      <c r="I70" s="176"/>
      <c r="J70" s="177">
        <f>J317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118</v>
      </c>
      <c r="E71" s="176"/>
      <c r="F71" s="176"/>
      <c r="G71" s="176"/>
      <c r="H71" s="176"/>
      <c r="I71" s="176"/>
      <c r="J71" s="177">
        <f>J357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119</v>
      </c>
      <c r="E72" s="176"/>
      <c r="F72" s="176"/>
      <c r="G72" s="176"/>
      <c r="H72" s="176"/>
      <c r="I72" s="176"/>
      <c r="J72" s="177">
        <f>J396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320</v>
      </c>
      <c r="E73" s="176"/>
      <c r="F73" s="176"/>
      <c r="G73" s="176"/>
      <c r="H73" s="176"/>
      <c r="I73" s="176"/>
      <c r="J73" s="177">
        <f>J458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321</v>
      </c>
      <c r="E74" s="176"/>
      <c r="F74" s="176"/>
      <c r="G74" s="176"/>
      <c r="H74" s="176"/>
      <c r="I74" s="176"/>
      <c r="J74" s="177">
        <f>J468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322</v>
      </c>
      <c r="E75" s="176"/>
      <c r="F75" s="176"/>
      <c r="G75" s="176"/>
      <c r="H75" s="176"/>
      <c r="I75" s="176"/>
      <c r="J75" s="177">
        <f>J513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120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62" t="str">
        <f>E7</f>
        <v>Rekonstrukce školní jídelny - výdejny - Gymnázium Polička</v>
      </c>
      <c r="F85" s="34"/>
      <c r="G85" s="34"/>
      <c r="H85" s="34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106</v>
      </c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SO 01.2 - Nové konstrukce</v>
      </c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>Polička</v>
      </c>
      <c r="G89" s="42"/>
      <c r="H89" s="42"/>
      <c r="I89" s="34" t="s">
        <v>23</v>
      </c>
      <c r="J89" s="74" t="str">
        <f>IF(J12="","",J12)</f>
        <v>23. 9. 2025</v>
      </c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40.05" customHeight="1">
      <c r="A91" s="40"/>
      <c r="B91" s="41"/>
      <c r="C91" s="34" t="s">
        <v>25</v>
      </c>
      <c r="D91" s="42"/>
      <c r="E91" s="42"/>
      <c r="F91" s="29" t="str">
        <f>E15</f>
        <v>Gymnázium Polička, nábř.Svobody 306,572 01 Polička</v>
      </c>
      <c r="G91" s="42"/>
      <c r="H91" s="42"/>
      <c r="I91" s="34" t="s">
        <v>31</v>
      </c>
      <c r="J91" s="38" t="str">
        <f>E21</f>
        <v xml:space="preserve">KALVODA &amp; KOSNAR ARCHITEKTI </v>
      </c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29</v>
      </c>
      <c r="D92" s="42"/>
      <c r="E92" s="42"/>
      <c r="F92" s="29" t="str">
        <f>IF(E18="","",E18)</f>
        <v>Vyplň údaj</v>
      </c>
      <c r="G92" s="42"/>
      <c r="H92" s="42"/>
      <c r="I92" s="34" t="s">
        <v>34</v>
      </c>
      <c r="J92" s="38" t="str">
        <f>E24</f>
        <v xml:space="preserve"> 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79"/>
      <c r="B94" s="180"/>
      <c r="C94" s="181" t="s">
        <v>121</v>
      </c>
      <c r="D94" s="182" t="s">
        <v>57</v>
      </c>
      <c r="E94" s="182" t="s">
        <v>53</v>
      </c>
      <c r="F94" s="182" t="s">
        <v>54</v>
      </c>
      <c r="G94" s="182" t="s">
        <v>122</v>
      </c>
      <c r="H94" s="182" t="s">
        <v>123</v>
      </c>
      <c r="I94" s="182" t="s">
        <v>124</v>
      </c>
      <c r="J94" s="182" t="s">
        <v>110</v>
      </c>
      <c r="K94" s="183" t="s">
        <v>125</v>
      </c>
      <c r="L94" s="184"/>
      <c r="M94" s="94" t="s">
        <v>19</v>
      </c>
      <c r="N94" s="95" t="s">
        <v>42</v>
      </c>
      <c r="O94" s="95" t="s">
        <v>126</v>
      </c>
      <c r="P94" s="95" t="s">
        <v>127</v>
      </c>
      <c r="Q94" s="95" t="s">
        <v>128</v>
      </c>
      <c r="R94" s="95" t="s">
        <v>129</v>
      </c>
      <c r="S94" s="95" t="s">
        <v>130</v>
      </c>
      <c r="T94" s="96" t="s">
        <v>131</v>
      </c>
      <c r="U94" s="179"/>
      <c r="V94" s="179"/>
      <c r="W94" s="179"/>
      <c r="X94" s="179"/>
      <c r="Y94" s="179"/>
      <c r="Z94" s="179"/>
      <c r="AA94" s="179"/>
      <c r="AB94" s="179"/>
      <c r="AC94" s="179"/>
      <c r="AD94" s="179"/>
      <c r="AE94" s="179"/>
    </row>
    <row r="95" s="2" customFormat="1" ht="22.8" customHeight="1">
      <c r="A95" s="40"/>
      <c r="B95" s="41"/>
      <c r="C95" s="101" t="s">
        <v>132</v>
      </c>
      <c r="D95" s="42"/>
      <c r="E95" s="42"/>
      <c r="F95" s="42"/>
      <c r="G95" s="42"/>
      <c r="H95" s="42"/>
      <c r="I95" s="42"/>
      <c r="J95" s="185">
        <f>BK95</f>
        <v>0</v>
      </c>
      <c r="K95" s="42"/>
      <c r="L95" s="46"/>
      <c r="M95" s="97"/>
      <c r="N95" s="186"/>
      <c r="O95" s="98"/>
      <c r="P95" s="187">
        <f>P96+P238</f>
        <v>0</v>
      </c>
      <c r="Q95" s="98"/>
      <c r="R95" s="187">
        <f>R96+R238</f>
        <v>27.794596389999999</v>
      </c>
      <c r="S95" s="98"/>
      <c r="T95" s="188">
        <f>T96+T238</f>
        <v>0.0024965999999999999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71</v>
      </c>
      <c r="AU95" s="19" t="s">
        <v>111</v>
      </c>
      <c r="BK95" s="189">
        <f>BK96+BK238</f>
        <v>0</v>
      </c>
    </row>
    <row r="96" s="12" customFormat="1" ht="25.92" customHeight="1">
      <c r="A96" s="12"/>
      <c r="B96" s="190"/>
      <c r="C96" s="191"/>
      <c r="D96" s="192" t="s">
        <v>71</v>
      </c>
      <c r="E96" s="193" t="s">
        <v>133</v>
      </c>
      <c r="F96" s="193" t="s">
        <v>134</v>
      </c>
      <c r="G96" s="191"/>
      <c r="H96" s="191"/>
      <c r="I96" s="194"/>
      <c r="J96" s="195">
        <f>BK96</f>
        <v>0</v>
      </c>
      <c r="K96" s="191"/>
      <c r="L96" s="196"/>
      <c r="M96" s="197"/>
      <c r="N96" s="198"/>
      <c r="O96" s="198"/>
      <c r="P96" s="199">
        <f>P97+P151+P225+P234</f>
        <v>0</v>
      </c>
      <c r="Q96" s="198"/>
      <c r="R96" s="199">
        <f>R97+R151+R225+R234</f>
        <v>21.09984158</v>
      </c>
      <c r="S96" s="198"/>
      <c r="T96" s="200">
        <f>T97+T151+T225+T234</f>
        <v>0.0024965999999999999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80</v>
      </c>
      <c r="AT96" s="202" t="s">
        <v>71</v>
      </c>
      <c r="AU96" s="202" t="s">
        <v>72</v>
      </c>
      <c r="AY96" s="201" t="s">
        <v>135</v>
      </c>
      <c r="BK96" s="203">
        <f>BK97+BK151+BK225+BK234</f>
        <v>0</v>
      </c>
    </row>
    <row r="97" s="12" customFormat="1" ht="22.8" customHeight="1">
      <c r="A97" s="12"/>
      <c r="B97" s="190"/>
      <c r="C97" s="191"/>
      <c r="D97" s="192" t="s">
        <v>71</v>
      </c>
      <c r="E97" s="204" t="s">
        <v>157</v>
      </c>
      <c r="F97" s="204" t="s">
        <v>323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SUM(P98:P150)</f>
        <v>0</v>
      </c>
      <c r="Q97" s="198"/>
      <c r="R97" s="199">
        <f>SUM(R98:R150)</f>
        <v>5.4489051199999992</v>
      </c>
      <c r="S97" s="198"/>
      <c r="T97" s="200">
        <f>SUM(T98:T150)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80</v>
      </c>
      <c r="AT97" s="202" t="s">
        <v>71</v>
      </c>
      <c r="AU97" s="202" t="s">
        <v>80</v>
      </c>
      <c r="AY97" s="201" t="s">
        <v>135</v>
      </c>
      <c r="BK97" s="203">
        <f>SUM(BK98:BK150)</f>
        <v>0</v>
      </c>
    </row>
    <row r="98" s="2" customFormat="1" ht="16.5" customHeight="1">
      <c r="A98" s="40"/>
      <c r="B98" s="41"/>
      <c r="C98" s="206" t="s">
        <v>80</v>
      </c>
      <c r="D98" s="206" t="s">
        <v>138</v>
      </c>
      <c r="E98" s="207" t="s">
        <v>324</v>
      </c>
      <c r="F98" s="208" t="s">
        <v>325</v>
      </c>
      <c r="G98" s="209" t="s">
        <v>141</v>
      </c>
      <c r="H98" s="210">
        <v>4.6799999999999997</v>
      </c>
      <c r="I98" s="211"/>
      <c r="J98" s="212">
        <f>ROUND(I98*H98,2)</f>
        <v>0</v>
      </c>
      <c r="K98" s="208" t="s">
        <v>142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0.26225999999999999</v>
      </c>
      <c r="R98" s="215">
        <f>Q98*H98</f>
        <v>1.2273767999999998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82</v>
      </c>
      <c r="AY98" s="19" t="s">
        <v>135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143</v>
      </c>
      <c r="BM98" s="217" t="s">
        <v>326</v>
      </c>
    </row>
    <row r="99" s="2" customFormat="1">
      <c r="A99" s="40"/>
      <c r="B99" s="41"/>
      <c r="C99" s="42"/>
      <c r="D99" s="219" t="s">
        <v>145</v>
      </c>
      <c r="E99" s="42"/>
      <c r="F99" s="220" t="s">
        <v>327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145</v>
      </c>
      <c r="AU99" s="19" t="s">
        <v>82</v>
      </c>
    </row>
    <row r="100" s="2" customFormat="1">
      <c r="A100" s="40"/>
      <c r="B100" s="41"/>
      <c r="C100" s="42"/>
      <c r="D100" s="224" t="s">
        <v>147</v>
      </c>
      <c r="E100" s="42"/>
      <c r="F100" s="225" t="s">
        <v>328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147</v>
      </c>
      <c r="AU100" s="19" t="s">
        <v>82</v>
      </c>
    </row>
    <row r="101" s="13" customFormat="1">
      <c r="A101" s="13"/>
      <c r="B101" s="226"/>
      <c r="C101" s="227"/>
      <c r="D101" s="219" t="s">
        <v>149</v>
      </c>
      <c r="E101" s="228" t="s">
        <v>19</v>
      </c>
      <c r="F101" s="229" t="s">
        <v>329</v>
      </c>
      <c r="G101" s="227"/>
      <c r="H101" s="230">
        <v>4.6799999999999997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149</v>
      </c>
      <c r="AU101" s="236" t="s">
        <v>82</v>
      </c>
      <c r="AV101" s="13" t="s">
        <v>82</v>
      </c>
      <c r="AW101" s="13" t="s">
        <v>33</v>
      </c>
      <c r="AX101" s="13" t="s">
        <v>80</v>
      </c>
      <c r="AY101" s="236" t="s">
        <v>135</v>
      </c>
    </row>
    <row r="102" s="2" customFormat="1" ht="16.5" customHeight="1">
      <c r="A102" s="40"/>
      <c r="B102" s="41"/>
      <c r="C102" s="206" t="s">
        <v>82</v>
      </c>
      <c r="D102" s="206" t="s">
        <v>138</v>
      </c>
      <c r="E102" s="207" t="s">
        <v>330</v>
      </c>
      <c r="F102" s="208" t="s">
        <v>331</v>
      </c>
      <c r="G102" s="209" t="s">
        <v>225</v>
      </c>
      <c r="H102" s="210">
        <v>1.401</v>
      </c>
      <c r="I102" s="211"/>
      <c r="J102" s="212">
        <f>ROUND(I102*H102,2)</f>
        <v>0</v>
      </c>
      <c r="K102" s="208" t="s">
        <v>142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0.01221</v>
      </c>
      <c r="R102" s="215">
        <f>Q102*H102</f>
        <v>0.01710621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143</v>
      </c>
      <c r="AT102" s="217" t="s">
        <v>138</v>
      </c>
      <c r="AU102" s="217" t="s">
        <v>82</v>
      </c>
      <c r="AY102" s="19" t="s">
        <v>135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143</v>
      </c>
      <c r="BM102" s="217" t="s">
        <v>332</v>
      </c>
    </row>
    <row r="103" s="2" customFormat="1">
      <c r="A103" s="40"/>
      <c r="B103" s="41"/>
      <c r="C103" s="42"/>
      <c r="D103" s="219" t="s">
        <v>145</v>
      </c>
      <c r="E103" s="42"/>
      <c r="F103" s="220" t="s">
        <v>333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145</v>
      </c>
      <c r="AU103" s="19" t="s">
        <v>82</v>
      </c>
    </row>
    <row r="104" s="2" customFormat="1">
      <c r="A104" s="40"/>
      <c r="B104" s="41"/>
      <c r="C104" s="42"/>
      <c r="D104" s="224" t="s">
        <v>147</v>
      </c>
      <c r="E104" s="42"/>
      <c r="F104" s="225" t="s">
        <v>334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82</v>
      </c>
    </row>
    <row r="105" s="13" customFormat="1">
      <c r="A105" s="13"/>
      <c r="B105" s="226"/>
      <c r="C105" s="227"/>
      <c r="D105" s="219" t="s">
        <v>149</v>
      </c>
      <c r="E105" s="228" t="s">
        <v>19</v>
      </c>
      <c r="F105" s="229" t="s">
        <v>335</v>
      </c>
      <c r="G105" s="227"/>
      <c r="H105" s="230">
        <v>0.78000000000000003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149</v>
      </c>
      <c r="AU105" s="236" t="s">
        <v>82</v>
      </c>
      <c r="AV105" s="13" t="s">
        <v>82</v>
      </c>
      <c r="AW105" s="13" t="s">
        <v>33</v>
      </c>
      <c r="AX105" s="13" t="s">
        <v>72</v>
      </c>
      <c r="AY105" s="236" t="s">
        <v>135</v>
      </c>
    </row>
    <row r="106" s="13" customFormat="1">
      <c r="A106" s="13"/>
      <c r="B106" s="226"/>
      <c r="C106" s="227"/>
      <c r="D106" s="219" t="s">
        <v>149</v>
      </c>
      <c r="E106" s="228" t="s">
        <v>19</v>
      </c>
      <c r="F106" s="229" t="s">
        <v>336</v>
      </c>
      <c r="G106" s="227"/>
      <c r="H106" s="230">
        <v>0.434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149</v>
      </c>
      <c r="AU106" s="236" t="s">
        <v>82</v>
      </c>
      <c r="AV106" s="13" t="s">
        <v>82</v>
      </c>
      <c r="AW106" s="13" t="s">
        <v>33</v>
      </c>
      <c r="AX106" s="13" t="s">
        <v>72</v>
      </c>
      <c r="AY106" s="236" t="s">
        <v>135</v>
      </c>
    </row>
    <row r="107" s="13" customFormat="1">
      <c r="A107" s="13"/>
      <c r="B107" s="226"/>
      <c r="C107" s="227"/>
      <c r="D107" s="219" t="s">
        <v>149</v>
      </c>
      <c r="E107" s="228" t="s">
        <v>19</v>
      </c>
      <c r="F107" s="229" t="s">
        <v>337</v>
      </c>
      <c r="G107" s="227"/>
      <c r="H107" s="230">
        <v>0.187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149</v>
      </c>
      <c r="AU107" s="236" t="s">
        <v>82</v>
      </c>
      <c r="AV107" s="13" t="s">
        <v>82</v>
      </c>
      <c r="AW107" s="13" t="s">
        <v>33</v>
      </c>
      <c r="AX107" s="13" t="s">
        <v>72</v>
      </c>
      <c r="AY107" s="236" t="s">
        <v>135</v>
      </c>
    </row>
    <row r="108" s="14" customFormat="1">
      <c r="A108" s="14"/>
      <c r="B108" s="237"/>
      <c r="C108" s="238"/>
      <c r="D108" s="219" t="s">
        <v>149</v>
      </c>
      <c r="E108" s="239" t="s">
        <v>19</v>
      </c>
      <c r="F108" s="240" t="s">
        <v>167</v>
      </c>
      <c r="G108" s="238"/>
      <c r="H108" s="241">
        <v>1.401</v>
      </c>
      <c r="I108" s="242"/>
      <c r="J108" s="238"/>
      <c r="K108" s="238"/>
      <c r="L108" s="243"/>
      <c r="M108" s="244"/>
      <c r="N108" s="245"/>
      <c r="O108" s="245"/>
      <c r="P108" s="245"/>
      <c r="Q108" s="245"/>
      <c r="R108" s="245"/>
      <c r="S108" s="245"/>
      <c r="T108" s="24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7" t="s">
        <v>149</v>
      </c>
      <c r="AU108" s="247" t="s">
        <v>82</v>
      </c>
      <c r="AV108" s="14" t="s">
        <v>143</v>
      </c>
      <c r="AW108" s="14" t="s">
        <v>33</v>
      </c>
      <c r="AX108" s="14" t="s">
        <v>80</v>
      </c>
      <c r="AY108" s="247" t="s">
        <v>135</v>
      </c>
    </row>
    <row r="109" s="2" customFormat="1" ht="16.5" customHeight="1">
      <c r="A109" s="40"/>
      <c r="B109" s="41"/>
      <c r="C109" s="261" t="s">
        <v>157</v>
      </c>
      <c r="D109" s="261" t="s">
        <v>338</v>
      </c>
      <c r="E109" s="262" t="s">
        <v>339</v>
      </c>
      <c r="F109" s="263" t="s">
        <v>340</v>
      </c>
      <c r="G109" s="264" t="s">
        <v>225</v>
      </c>
      <c r="H109" s="265">
        <v>0.434</v>
      </c>
      <c r="I109" s="266"/>
      <c r="J109" s="267">
        <f>ROUND(I109*H109,2)</f>
        <v>0</v>
      </c>
      <c r="K109" s="263" t="s">
        <v>142</v>
      </c>
      <c r="L109" s="268"/>
      <c r="M109" s="269" t="s">
        <v>19</v>
      </c>
      <c r="N109" s="270" t="s">
        <v>43</v>
      </c>
      <c r="O109" s="86"/>
      <c r="P109" s="215">
        <f>O109*H109</f>
        <v>0</v>
      </c>
      <c r="Q109" s="215">
        <v>1</v>
      </c>
      <c r="R109" s="215">
        <f>Q109*H109</f>
        <v>0.434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202</v>
      </c>
      <c r="AT109" s="217" t="s">
        <v>338</v>
      </c>
      <c r="AU109" s="217" t="s">
        <v>82</v>
      </c>
      <c r="AY109" s="19" t="s">
        <v>135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143</v>
      </c>
      <c r="BM109" s="217" t="s">
        <v>341</v>
      </c>
    </row>
    <row r="110" s="2" customFormat="1">
      <c r="A110" s="40"/>
      <c r="B110" s="41"/>
      <c r="C110" s="42"/>
      <c r="D110" s="219" t="s">
        <v>145</v>
      </c>
      <c r="E110" s="42"/>
      <c r="F110" s="220" t="s">
        <v>340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145</v>
      </c>
      <c r="AU110" s="19" t="s">
        <v>82</v>
      </c>
    </row>
    <row r="111" s="2" customFormat="1" ht="16.5" customHeight="1">
      <c r="A111" s="40"/>
      <c r="B111" s="41"/>
      <c r="C111" s="261" t="s">
        <v>143</v>
      </c>
      <c r="D111" s="261" t="s">
        <v>338</v>
      </c>
      <c r="E111" s="262" t="s">
        <v>342</v>
      </c>
      <c r="F111" s="263" t="s">
        <v>343</v>
      </c>
      <c r="G111" s="264" t="s">
        <v>225</v>
      </c>
      <c r="H111" s="265">
        <v>0.187</v>
      </c>
      <c r="I111" s="266"/>
      <c r="J111" s="267">
        <f>ROUND(I111*H111,2)</f>
        <v>0</v>
      </c>
      <c r="K111" s="263" t="s">
        <v>142</v>
      </c>
      <c r="L111" s="268"/>
      <c r="M111" s="269" t="s">
        <v>19</v>
      </c>
      <c r="N111" s="270" t="s">
        <v>43</v>
      </c>
      <c r="O111" s="86"/>
      <c r="P111" s="215">
        <f>O111*H111</f>
        <v>0</v>
      </c>
      <c r="Q111" s="215">
        <v>1</v>
      </c>
      <c r="R111" s="215">
        <f>Q111*H111</f>
        <v>0.187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202</v>
      </c>
      <c r="AT111" s="217" t="s">
        <v>338</v>
      </c>
      <c r="AU111" s="217" t="s">
        <v>82</v>
      </c>
      <c r="AY111" s="19" t="s">
        <v>135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143</v>
      </c>
      <c r="BM111" s="217" t="s">
        <v>344</v>
      </c>
    </row>
    <row r="112" s="2" customFormat="1">
      <c r="A112" s="40"/>
      <c r="B112" s="41"/>
      <c r="C112" s="42"/>
      <c r="D112" s="219" t="s">
        <v>145</v>
      </c>
      <c r="E112" s="42"/>
      <c r="F112" s="220" t="s">
        <v>343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145</v>
      </c>
      <c r="AU112" s="19" t="s">
        <v>82</v>
      </c>
    </row>
    <row r="113" s="2" customFormat="1" ht="16.5" customHeight="1">
      <c r="A113" s="40"/>
      <c r="B113" s="41"/>
      <c r="C113" s="261" t="s">
        <v>174</v>
      </c>
      <c r="D113" s="261" t="s">
        <v>338</v>
      </c>
      <c r="E113" s="262" t="s">
        <v>345</v>
      </c>
      <c r="F113" s="263" t="s">
        <v>346</v>
      </c>
      <c r="G113" s="264" t="s">
        <v>225</v>
      </c>
      <c r="H113" s="265">
        <v>0.78000000000000003</v>
      </c>
      <c r="I113" s="266"/>
      <c r="J113" s="267">
        <f>ROUND(I113*H113,2)</f>
        <v>0</v>
      </c>
      <c r="K113" s="263" t="s">
        <v>142</v>
      </c>
      <c r="L113" s="268"/>
      <c r="M113" s="269" t="s">
        <v>19</v>
      </c>
      <c r="N113" s="270" t="s">
        <v>43</v>
      </c>
      <c r="O113" s="86"/>
      <c r="P113" s="215">
        <f>O113*H113</f>
        <v>0</v>
      </c>
      <c r="Q113" s="215">
        <v>1</v>
      </c>
      <c r="R113" s="215">
        <f>Q113*H113</f>
        <v>0.78000000000000003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202</v>
      </c>
      <c r="AT113" s="217" t="s">
        <v>338</v>
      </c>
      <c r="AU113" s="217" t="s">
        <v>82</v>
      </c>
      <c r="AY113" s="19" t="s">
        <v>135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143</v>
      </c>
      <c r="BM113" s="217" t="s">
        <v>347</v>
      </c>
    </row>
    <row r="114" s="2" customFormat="1">
      <c r="A114" s="40"/>
      <c r="B114" s="41"/>
      <c r="C114" s="42"/>
      <c r="D114" s="219" t="s">
        <v>145</v>
      </c>
      <c r="E114" s="42"/>
      <c r="F114" s="220" t="s">
        <v>346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145</v>
      </c>
      <c r="AU114" s="19" t="s">
        <v>82</v>
      </c>
    </row>
    <row r="115" s="2" customFormat="1" ht="16.5" customHeight="1">
      <c r="A115" s="40"/>
      <c r="B115" s="41"/>
      <c r="C115" s="206" t="s">
        <v>185</v>
      </c>
      <c r="D115" s="206" t="s">
        <v>138</v>
      </c>
      <c r="E115" s="207" t="s">
        <v>348</v>
      </c>
      <c r="F115" s="208" t="s">
        <v>349</v>
      </c>
      <c r="G115" s="209" t="s">
        <v>141</v>
      </c>
      <c r="H115" s="210">
        <v>24.640999999999998</v>
      </c>
      <c r="I115" s="211"/>
      <c r="J115" s="212">
        <f>ROUND(I115*H115,2)</f>
        <v>0</v>
      </c>
      <c r="K115" s="208" t="s">
        <v>142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0.079210000000000003</v>
      </c>
      <c r="R115" s="215">
        <f>Q115*H115</f>
        <v>1.9518136099999999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143</v>
      </c>
      <c r="AT115" s="217" t="s">
        <v>138</v>
      </c>
      <c r="AU115" s="217" t="s">
        <v>82</v>
      </c>
      <c r="AY115" s="19" t="s">
        <v>135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143</v>
      </c>
      <c r="BM115" s="217" t="s">
        <v>350</v>
      </c>
    </row>
    <row r="116" s="2" customFormat="1">
      <c r="A116" s="40"/>
      <c r="B116" s="41"/>
      <c r="C116" s="42"/>
      <c r="D116" s="219" t="s">
        <v>145</v>
      </c>
      <c r="E116" s="42"/>
      <c r="F116" s="220" t="s">
        <v>351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145</v>
      </c>
      <c r="AU116" s="19" t="s">
        <v>82</v>
      </c>
    </row>
    <row r="117" s="2" customFormat="1">
      <c r="A117" s="40"/>
      <c r="B117" s="41"/>
      <c r="C117" s="42"/>
      <c r="D117" s="224" t="s">
        <v>147</v>
      </c>
      <c r="E117" s="42"/>
      <c r="F117" s="225" t="s">
        <v>352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147</v>
      </c>
      <c r="AU117" s="19" t="s">
        <v>82</v>
      </c>
    </row>
    <row r="118" s="13" customFormat="1">
      <c r="A118" s="13"/>
      <c r="B118" s="226"/>
      <c r="C118" s="227"/>
      <c r="D118" s="219" t="s">
        <v>149</v>
      </c>
      <c r="E118" s="228" t="s">
        <v>19</v>
      </c>
      <c r="F118" s="229" t="s">
        <v>353</v>
      </c>
      <c r="G118" s="227"/>
      <c r="H118" s="230">
        <v>3.8999999999999999</v>
      </c>
      <c r="I118" s="231"/>
      <c r="J118" s="227"/>
      <c r="K118" s="227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149</v>
      </c>
      <c r="AU118" s="236" t="s">
        <v>82</v>
      </c>
      <c r="AV118" s="13" t="s">
        <v>82</v>
      </c>
      <c r="AW118" s="13" t="s">
        <v>33</v>
      </c>
      <c r="AX118" s="13" t="s">
        <v>72</v>
      </c>
      <c r="AY118" s="236" t="s">
        <v>135</v>
      </c>
    </row>
    <row r="119" s="13" customFormat="1">
      <c r="A119" s="13"/>
      <c r="B119" s="226"/>
      <c r="C119" s="227"/>
      <c r="D119" s="219" t="s">
        <v>149</v>
      </c>
      <c r="E119" s="228" t="s">
        <v>19</v>
      </c>
      <c r="F119" s="229" t="s">
        <v>354</v>
      </c>
      <c r="G119" s="227"/>
      <c r="H119" s="230">
        <v>1.9950000000000001</v>
      </c>
      <c r="I119" s="231"/>
      <c r="J119" s="227"/>
      <c r="K119" s="227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149</v>
      </c>
      <c r="AU119" s="236" t="s">
        <v>82</v>
      </c>
      <c r="AV119" s="13" t="s">
        <v>82</v>
      </c>
      <c r="AW119" s="13" t="s">
        <v>33</v>
      </c>
      <c r="AX119" s="13" t="s">
        <v>72</v>
      </c>
      <c r="AY119" s="236" t="s">
        <v>135</v>
      </c>
    </row>
    <row r="120" s="13" customFormat="1">
      <c r="A120" s="13"/>
      <c r="B120" s="226"/>
      <c r="C120" s="227"/>
      <c r="D120" s="219" t="s">
        <v>149</v>
      </c>
      <c r="E120" s="228" t="s">
        <v>19</v>
      </c>
      <c r="F120" s="229" t="s">
        <v>355</v>
      </c>
      <c r="G120" s="227"/>
      <c r="H120" s="230">
        <v>0.78000000000000003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149</v>
      </c>
      <c r="AU120" s="236" t="s">
        <v>82</v>
      </c>
      <c r="AV120" s="13" t="s">
        <v>82</v>
      </c>
      <c r="AW120" s="13" t="s">
        <v>33</v>
      </c>
      <c r="AX120" s="13" t="s">
        <v>72</v>
      </c>
      <c r="AY120" s="236" t="s">
        <v>135</v>
      </c>
    </row>
    <row r="121" s="13" customFormat="1">
      <c r="A121" s="13"/>
      <c r="B121" s="226"/>
      <c r="C121" s="227"/>
      <c r="D121" s="219" t="s">
        <v>149</v>
      </c>
      <c r="E121" s="228" t="s">
        <v>19</v>
      </c>
      <c r="F121" s="229" t="s">
        <v>356</v>
      </c>
      <c r="G121" s="227"/>
      <c r="H121" s="230">
        <v>15.75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149</v>
      </c>
      <c r="AU121" s="236" t="s">
        <v>82</v>
      </c>
      <c r="AV121" s="13" t="s">
        <v>82</v>
      </c>
      <c r="AW121" s="13" t="s">
        <v>33</v>
      </c>
      <c r="AX121" s="13" t="s">
        <v>72</v>
      </c>
      <c r="AY121" s="236" t="s">
        <v>135</v>
      </c>
    </row>
    <row r="122" s="13" customFormat="1">
      <c r="A122" s="13"/>
      <c r="B122" s="226"/>
      <c r="C122" s="227"/>
      <c r="D122" s="219" t="s">
        <v>149</v>
      </c>
      <c r="E122" s="228" t="s">
        <v>19</v>
      </c>
      <c r="F122" s="229" t="s">
        <v>357</v>
      </c>
      <c r="G122" s="227"/>
      <c r="H122" s="230">
        <v>4.1360000000000001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149</v>
      </c>
      <c r="AU122" s="236" t="s">
        <v>82</v>
      </c>
      <c r="AV122" s="13" t="s">
        <v>82</v>
      </c>
      <c r="AW122" s="13" t="s">
        <v>33</v>
      </c>
      <c r="AX122" s="13" t="s">
        <v>72</v>
      </c>
      <c r="AY122" s="236" t="s">
        <v>135</v>
      </c>
    </row>
    <row r="123" s="13" customFormat="1">
      <c r="A123" s="13"/>
      <c r="B123" s="226"/>
      <c r="C123" s="227"/>
      <c r="D123" s="219" t="s">
        <v>149</v>
      </c>
      <c r="E123" s="228" t="s">
        <v>19</v>
      </c>
      <c r="F123" s="229" t="s">
        <v>358</v>
      </c>
      <c r="G123" s="227"/>
      <c r="H123" s="230">
        <v>-1.9199999999999999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149</v>
      </c>
      <c r="AU123" s="236" t="s">
        <v>82</v>
      </c>
      <c r="AV123" s="13" t="s">
        <v>82</v>
      </c>
      <c r="AW123" s="13" t="s">
        <v>33</v>
      </c>
      <c r="AX123" s="13" t="s">
        <v>72</v>
      </c>
      <c r="AY123" s="236" t="s">
        <v>135</v>
      </c>
    </row>
    <row r="124" s="14" customFormat="1">
      <c r="A124" s="14"/>
      <c r="B124" s="237"/>
      <c r="C124" s="238"/>
      <c r="D124" s="219" t="s">
        <v>149</v>
      </c>
      <c r="E124" s="239" t="s">
        <v>19</v>
      </c>
      <c r="F124" s="240" t="s">
        <v>167</v>
      </c>
      <c r="G124" s="238"/>
      <c r="H124" s="241">
        <v>24.640999999999998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149</v>
      </c>
      <c r="AU124" s="247" t="s">
        <v>82</v>
      </c>
      <c r="AV124" s="14" t="s">
        <v>143</v>
      </c>
      <c r="AW124" s="14" t="s">
        <v>33</v>
      </c>
      <c r="AX124" s="14" t="s">
        <v>80</v>
      </c>
      <c r="AY124" s="247" t="s">
        <v>135</v>
      </c>
    </row>
    <row r="125" s="2" customFormat="1" ht="16.5" customHeight="1">
      <c r="A125" s="40"/>
      <c r="B125" s="41"/>
      <c r="C125" s="206" t="s">
        <v>195</v>
      </c>
      <c r="D125" s="206" t="s">
        <v>138</v>
      </c>
      <c r="E125" s="207" t="s">
        <v>359</v>
      </c>
      <c r="F125" s="208" t="s">
        <v>360</v>
      </c>
      <c r="G125" s="209" t="s">
        <v>188</v>
      </c>
      <c r="H125" s="210">
        <v>2.7000000000000002</v>
      </c>
      <c r="I125" s="211"/>
      <c r="J125" s="212">
        <f>ROUND(I125*H125,2)</f>
        <v>0</v>
      </c>
      <c r="K125" s="208" t="s">
        <v>142</v>
      </c>
      <c r="L125" s="46"/>
      <c r="M125" s="213" t="s">
        <v>19</v>
      </c>
      <c r="N125" s="214" t="s">
        <v>43</v>
      </c>
      <c r="O125" s="86"/>
      <c r="P125" s="215">
        <f>O125*H125</f>
        <v>0</v>
      </c>
      <c r="Q125" s="215">
        <v>0.00012</v>
      </c>
      <c r="R125" s="215">
        <f>Q125*H125</f>
        <v>0.00032400000000000001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143</v>
      </c>
      <c r="AT125" s="217" t="s">
        <v>138</v>
      </c>
      <c r="AU125" s="217" t="s">
        <v>82</v>
      </c>
      <c r="AY125" s="19" t="s">
        <v>135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80</v>
      </c>
      <c r="BK125" s="218">
        <f>ROUND(I125*H125,2)</f>
        <v>0</v>
      </c>
      <c r="BL125" s="19" t="s">
        <v>143</v>
      </c>
      <c r="BM125" s="217" t="s">
        <v>361</v>
      </c>
    </row>
    <row r="126" s="2" customFormat="1">
      <c r="A126" s="40"/>
      <c r="B126" s="41"/>
      <c r="C126" s="42"/>
      <c r="D126" s="219" t="s">
        <v>145</v>
      </c>
      <c r="E126" s="42"/>
      <c r="F126" s="220" t="s">
        <v>362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145</v>
      </c>
      <c r="AU126" s="19" t="s">
        <v>82</v>
      </c>
    </row>
    <row r="127" s="2" customFormat="1">
      <c r="A127" s="40"/>
      <c r="B127" s="41"/>
      <c r="C127" s="42"/>
      <c r="D127" s="224" t="s">
        <v>147</v>
      </c>
      <c r="E127" s="42"/>
      <c r="F127" s="225" t="s">
        <v>363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147</v>
      </c>
      <c r="AU127" s="19" t="s">
        <v>82</v>
      </c>
    </row>
    <row r="128" s="13" customFormat="1">
      <c r="A128" s="13"/>
      <c r="B128" s="226"/>
      <c r="C128" s="227"/>
      <c r="D128" s="219" t="s">
        <v>149</v>
      </c>
      <c r="E128" s="228" t="s">
        <v>19</v>
      </c>
      <c r="F128" s="229" t="s">
        <v>364</v>
      </c>
      <c r="G128" s="227"/>
      <c r="H128" s="230">
        <v>2.7000000000000002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149</v>
      </c>
      <c r="AU128" s="236" t="s">
        <v>82</v>
      </c>
      <c r="AV128" s="13" t="s">
        <v>82</v>
      </c>
      <c r="AW128" s="13" t="s">
        <v>33</v>
      </c>
      <c r="AX128" s="13" t="s">
        <v>80</v>
      </c>
      <c r="AY128" s="236" t="s">
        <v>135</v>
      </c>
    </row>
    <row r="129" s="2" customFormat="1" ht="16.5" customHeight="1">
      <c r="A129" s="40"/>
      <c r="B129" s="41"/>
      <c r="C129" s="206" t="s">
        <v>202</v>
      </c>
      <c r="D129" s="206" t="s">
        <v>138</v>
      </c>
      <c r="E129" s="207" t="s">
        <v>365</v>
      </c>
      <c r="F129" s="208" t="s">
        <v>366</v>
      </c>
      <c r="G129" s="209" t="s">
        <v>188</v>
      </c>
      <c r="H129" s="210">
        <v>14.1</v>
      </c>
      <c r="I129" s="211"/>
      <c r="J129" s="212">
        <f>ROUND(I129*H129,2)</f>
        <v>0</v>
      </c>
      <c r="K129" s="208" t="s">
        <v>142</v>
      </c>
      <c r="L129" s="46"/>
      <c r="M129" s="213" t="s">
        <v>19</v>
      </c>
      <c r="N129" s="214" t="s">
        <v>43</v>
      </c>
      <c r="O129" s="86"/>
      <c r="P129" s="215">
        <f>O129*H129</f>
        <v>0</v>
      </c>
      <c r="Q129" s="215">
        <v>0.00013999999999999999</v>
      </c>
      <c r="R129" s="215">
        <f>Q129*H129</f>
        <v>0.0019739999999999996</v>
      </c>
      <c r="S129" s="215">
        <v>0</v>
      </c>
      <c r="T129" s="216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7" t="s">
        <v>143</v>
      </c>
      <c r="AT129" s="217" t="s">
        <v>138</v>
      </c>
      <c r="AU129" s="217" t="s">
        <v>82</v>
      </c>
      <c r="AY129" s="19" t="s">
        <v>135</v>
      </c>
      <c r="BE129" s="218">
        <f>IF(N129="základní",J129,0)</f>
        <v>0</v>
      </c>
      <c r="BF129" s="218">
        <f>IF(N129="snížená",J129,0)</f>
        <v>0</v>
      </c>
      <c r="BG129" s="218">
        <f>IF(N129="zákl. přenesená",J129,0)</f>
        <v>0</v>
      </c>
      <c r="BH129" s="218">
        <f>IF(N129="sníž. přenesená",J129,0)</f>
        <v>0</v>
      </c>
      <c r="BI129" s="218">
        <f>IF(N129="nulová",J129,0)</f>
        <v>0</v>
      </c>
      <c r="BJ129" s="19" t="s">
        <v>80</v>
      </c>
      <c r="BK129" s="218">
        <f>ROUND(I129*H129,2)</f>
        <v>0</v>
      </c>
      <c r="BL129" s="19" t="s">
        <v>143</v>
      </c>
      <c r="BM129" s="217" t="s">
        <v>367</v>
      </c>
    </row>
    <row r="130" s="2" customFormat="1">
      <c r="A130" s="40"/>
      <c r="B130" s="41"/>
      <c r="C130" s="42"/>
      <c r="D130" s="219" t="s">
        <v>145</v>
      </c>
      <c r="E130" s="42"/>
      <c r="F130" s="220" t="s">
        <v>368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145</v>
      </c>
      <c r="AU130" s="19" t="s">
        <v>82</v>
      </c>
    </row>
    <row r="131" s="2" customFormat="1">
      <c r="A131" s="40"/>
      <c r="B131" s="41"/>
      <c r="C131" s="42"/>
      <c r="D131" s="224" t="s">
        <v>147</v>
      </c>
      <c r="E131" s="42"/>
      <c r="F131" s="225" t="s">
        <v>369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147</v>
      </c>
      <c r="AU131" s="19" t="s">
        <v>82</v>
      </c>
    </row>
    <row r="132" s="13" customFormat="1">
      <c r="A132" s="13"/>
      <c r="B132" s="226"/>
      <c r="C132" s="227"/>
      <c r="D132" s="219" t="s">
        <v>149</v>
      </c>
      <c r="E132" s="228" t="s">
        <v>19</v>
      </c>
      <c r="F132" s="229" t="s">
        <v>370</v>
      </c>
      <c r="G132" s="227"/>
      <c r="H132" s="230">
        <v>4.2000000000000002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149</v>
      </c>
      <c r="AU132" s="236" t="s">
        <v>82</v>
      </c>
      <c r="AV132" s="13" t="s">
        <v>82</v>
      </c>
      <c r="AW132" s="13" t="s">
        <v>33</v>
      </c>
      <c r="AX132" s="13" t="s">
        <v>72</v>
      </c>
      <c r="AY132" s="236" t="s">
        <v>135</v>
      </c>
    </row>
    <row r="133" s="13" customFormat="1">
      <c r="A133" s="13"/>
      <c r="B133" s="226"/>
      <c r="C133" s="227"/>
      <c r="D133" s="219" t="s">
        <v>149</v>
      </c>
      <c r="E133" s="228" t="s">
        <v>19</v>
      </c>
      <c r="F133" s="229" t="s">
        <v>371</v>
      </c>
      <c r="G133" s="227"/>
      <c r="H133" s="230">
        <v>2.6000000000000001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149</v>
      </c>
      <c r="AU133" s="236" t="s">
        <v>82</v>
      </c>
      <c r="AV133" s="13" t="s">
        <v>82</v>
      </c>
      <c r="AW133" s="13" t="s">
        <v>33</v>
      </c>
      <c r="AX133" s="13" t="s">
        <v>72</v>
      </c>
      <c r="AY133" s="236" t="s">
        <v>135</v>
      </c>
    </row>
    <row r="134" s="13" customFormat="1">
      <c r="A134" s="13"/>
      <c r="B134" s="226"/>
      <c r="C134" s="227"/>
      <c r="D134" s="219" t="s">
        <v>149</v>
      </c>
      <c r="E134" s="228" t="s">
        <v>19</v>
      </c>
      <c r="F134" s="229" t="s">
        <v>372</v>
      </c>
      <c r="G134" s="227"/>
      <c r="H134" s="230">
        <v>5.2000000000000002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149</v>
      </c>
      <c r="AU134" s="236" t="s">
        <v>82</v>
      </c>
      <c r="AV134" s="13" t="s">
        <v>82</v>
      </c>
      <c r="AW134" s="13" t="s">
        <v>33</v>
      </c>
      <c r="AX134" s="13" t="s">
        <v>72</v>
      </c>
      <c r="AY134" s="236" t="s">
        <v>135</v>
      </c>
    </row>
    <row r="135" s="13" customFormat="1">
      <c r="A135" s="13"/>
      <c r="B135" s="226"/>
      <c r="C135" s="227"/>
      <c r="D135" s="219" t="s">
        <v>149</v>
      </c>
      <c r="E135" s="228" t="s">
        <v>19</v>
      </c>
      <c r="F135" s="229" t="s">
        <v>373</v>
      </c>
      <c r="G135" s="227"/>
      <c r="H135" s="230">
        <v>2.1000000000000001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149</v>
      </c>
      <c r="AU135" s="236" t="s">
        <v>82</v>
      </c>
      <c r="AV135" s="13" t="s">
        <v>82</v>
      </c>
      <c r="AW135" s="13" t="s">
        <v>33</v>
      </c>
      <c r="AX135" s="13" t="s">
        <v>72</v>
      </c>
      <c r="AY135" s="236" t="s">
        <v>135</v>
      </c>
    </row>
    <row r="136" s="14" customFormat="1">
      <c r="A136" s="14"/>
      <c r="B136" s="237"/>
      <c r="C136" s="238"/>
      <c r="D136" s="219" t="s">
        <v>149</v>
      </c>
      <c r="E136" s="239" t="s">
        <v>19</v>
      </c>
      <c r="F136" s="240" t="s">
        <v>167</v>
      </c>
      <c r="G136" s="238"/>
      <c r="H136" s="241">
        <v>14.1</v>
      </c>
      <c r="I136" s="242"/>
      <c r="J136" s="238"/>
      <c r="K136" s="238"/>
      <c r="L136" s="243"/>
      <c r="M136" s="244"/>
      <c r="N136" s="245"/>
      <c r="O136" s="245"/>
      <c r="P136" s="245"/>
      <c r="Q136" s="245"/>
      <c r="R136" s="245"/>
      <c r="S136" s="245"/>
      <c r="T136" s="246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7" t="s">
        <v>149</v>
      </c>
      <c r="AU136" s="247" t="s">
        <v>82</v>
      </c>
      <c r="AV136" s="14" t="s">
        <v>143</v>
      </c>
      <c r="AW136" s="14" t="s">
        <v>33</v>
      </c>
      <c r="AX136" s="14" t="s">
        <v>80</v>
      </c>
      <c r="AY136" s="247" t="s">
        <v>135</v>
      </c>
    </row>
    <row r="137" s="2" customFormat="1" ht="16.5" customHeight="1">
      <c r="A137" s="40"/>
      <c r="B137" s="41"/>
      <c r="C137" s="206" t="s">
        <v>136</v>
      </c>
      <c r="D137" s="206" t="s">
        <v>138</v>
      </c>
      <c r="E137" s="207" t="s">
        <v>374</v>
      </c>
      <c r="F137" s="208" t="s">
        <v>375</v>
      </c>
      <c r="G137" s="209" t="s">
        <v>141</v>
      </c>
      <c r="H137" s="210">
        <v>4.4800000000000004</v>
      </c>
      <c r="I137" s="211"/>
      <c r="J137" s="212">
        <f>ROUND(I137*H137,2)</f>
        <v>0</v>
      </c>
      <c r="K137" s="208" t="s">
        <v>142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0.17330000000000001</v>
      </c>
      <c r="R137" s="215">
        <f>Q137*H137</f>
        <v>0.77638400000000007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143</v>
      </c>
      <c r="AT137" s="217" t="s">
        <v>138</v>
      </c>
      <c r="AU137" s="217" t="s">
        <v>82</v>
      </c>
      <c r="AY137" s="19" t="s">
        <v>135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143</v>
      </c>
      <c r="BM137" s="217" t="s">
        <v>376</v>
      </c>
    </row>
    <row r="138" s="2" customFormat="1">
      <c r="A138" s="40"/>
      <c r="B138" s="41"/>
      <c r="C138" s="42"/>
      <c r="D138" s="219" t="s">
        <v>145</v>
      </c>
      <c r="E138" s="42"/>
      <c r="F138" s="220" t="s">
        <v>377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145</v>
      </c>
      <c r="AU138" s="19" t="s">
        <v>82</v>
      </c>
    </row>
    <row r="139" s="2" customFormat="1">
      <c r="A139" s="40"/>
      <c r="B139" s="41"/>
      <c r="C139" s="42"/>
      <c r="D139" s="224" t="s">
        <v>147</v>
      </c>
      <c r="E139" s="42"/>
      <c r="F139" s="225" t="s">
        <v>378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147</v>
      </c>
      <c r="AU139" s="19" t="s">
        <v>82</v>
      </c>
    </row>
    <row r="140" s="13" customFormat="1">
      <c r="A140" s="13"/>
      <c r="B140" s="226"/>
      <c r="C140" s="227"/>
      <c r="D140" s="219" t="s">
        <v>149</v>
      </c>
      <c r="E140" s="228" t="s">
        <v>19</v>
      </c>
      <c r="F140" s="229" t="s">
        <v>379</v>
      </c>
      <c r="G140" s="227"/>
      <c r="H140" s="230">
        <v>2.1600000000000001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149</v>
      </c>
      <c r="AU140" s="236" t="s">
        <v>82</v>
      </c>
      <c r="AV140" s="13" t="s">
        <v>82</v>
      </c>
      <c r="AW140" s="13" t="s">
        <v>33</v>
      </c>
      <c r="AX140" s="13" t="s">
        <v>72</v>
      </c>
      <c r="AY140" s="236" t="s">
        <v>135</v>
      </c>
    </row>
    <row r="141" s="13" customFormat="1">
      <c r="A141" s="13"/>
      <c r="B141" s="226"/>
      <c r="C141" s="227"/>
      <c r="D141" s="219" t="s">
        <v>149</v>
      </c>
      <c r="E141" s="228" t="s">
        <v>19</v>
      </c>
      <c r="F141" s="229" t="s">
        <v>380</v>
      </c>
      <c r="G141" s="227"/>
      <c r="H141" s="230">
        <v>1.44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149</v>
      </c>
      <c r="AU141" s="236" t="s">
        <v>82</v>
      </c>
      <c r="AV141" s="13" t="s">
        <v>82</v>
      </c>
      <c r="AW141" s="13" t="s">
        <v>33</v>
      </c>
      <c r="AX141" s="13" t="s">
        <v>72</v>
      </c>
      <c r="AY141" s="236" t="s">
        <v>135</v>
      </c>
    </row>
    <row r="142" s="13" customFormat="1">
      <c r="A142" s="13"/>
      <c r="B142" s="226"/>
      <c r="C142" s="227"/>
      <c r="D142" s="219" t="s">
        <v>149</v>
      </c>
      <c r="E142" s="228" t="s">
        <v>19</v>
      </c>
      <c r="F142" s="229" t="s">
        <v>381</v>
      </c>
      <c r="G142" s="227"/>
      <c r="H142" s="230">
        <v>0.88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149</v>
      </c>
      <c r="AU142" s="236" t="s">
        <v>82</v>
      </c>
      <c r="AV142" s="13" t="s">
        <v>82</v>
      </c>
      <c r="AW142" s="13" t="s">
        <v>33</v>
      </c>
      <c r="AX142" s="13" t="s">
        <v>72</v>
      </c>
      <c r="AY142" s="236" t="s">
        <v>135</v>
      </c>
    </row>
    <row r="143" s="14" customFormat="1">
      <c r="A143" s="14"/>
      <c r="B143" s="237"/>
      <c r="C143" s="238"/>
      <c r="D143" s="219" t="s">
        <v>149</v>
      </c>
      <c r="E143" s="239" t="s">
        <v>19</v>
      </c>
      <c r="F143" s="240" t="s">
        <v>167</v>
      </c>
      <c r="G143" s="238"/>
      <c r="H143" s="241">
        <v>4.4800000000000004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7" t="s">
        <v>149</v>
      </c>
      <c r="AU143" s="247" t="s">
        <v>82</v>
      </c>
      <c r="AV143" s="14" t="s">
        <v>143</v>
      </c>
      <c r="AW143" s="14" t="s">
        <v>33</v>
      </c>
      <c r="AX143" s="14" t="s">
        <v>80</v>
      </c>
      <c r="AY143" s="247" t="s">
        <v>135</v>
      </c>
    </row>
    <row r="144" s="2" customFormat="1" ht="16.5" customHeight="1">
      <c r="A144" s="40"/>
      <c r="B144" s="41"/>
      <c r="C144" s="206" t="s">
        <v>229</v>
      </c>
      <c r="D144" s="206" t="s">
        <v>138</v>
      </c>
      <c r="E144" s="207" t="s">
        <v>382</v>
      </c>
      <c r="F144" s="208" t="s">
        <v>383</v>
      </c>
      <c r="G144" s="209" t="s">
        <v>141</v>
      </c>
      <c r="H144" s="210">
        <v>9.2899999999999991</v>
      </c>
      <c r="I144" s="211"/>
      <c r="J144" s="212">
        <f>ROUND(I144*H144,2)</f>
        <v>0</v>
      </c>
      <c r="K144" s="208" t="s">
        <v>142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0.0078499999999999993</v>
      </c>
      <c r="R144" s="215">
        <f>Q144*H144</f>
        <v>0.072926499999999991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143</v>
      </c>
      <c r="AT144" s="217" t="s">
        <v>138</v>
      </c>
      <c r="AU144" s="217" t="s">
        <v>82</v>
      </c>
      <c r="AY144" s="19" t="s">
        <v>135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143</v>
      </c>
      <c r="BM144" s="217" t="s">
        <v>384</v>
      </c>
    </row>
    <row r="145" s="2" customFormat="1">
      <c r="A145" s="40"/>
      <c r="B145" s="41"/>
      <c r="C145" s="42"/>
      <c r="D145" s="219" t="s">
        <v>145</v>
      </c>
      <c r="E145" s="42"/>
      <c r="F145" s="220" t="s">
        <v>385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145</v>
      </c>
      <c r="AU145" s="19" t="s">
        <v>82</v>
      </c>
    </row>
    <row r="146" s="2" customFormat="1">
      <c r="A146" s="40"/>
      <c r="B146" s="41"/>
      <c r="C146" s="42"/>
      <c r="D146" s="224" t="s">
        <v>147</v>
      </c>
      <c r="E146" s="42"/>
      <c r="F146" s="225" t="s">
        <v>386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147</v>
      </c>
      <c r="AU146" s="19" t="s">
        <v>82</v>
      </c>
    </row>
    <row r="147" s="13" customFormat="1">
      <c r="A147" s="13"/>
      <c r="B147" s="226"/>
      <c r="C147" s="227"/>
      <c r="D147" s="219" t="s">
        <v>149</v>
      </c>
      <c r="E147" s="228" t="s">
        <v>19</v>
      </c>
      <c r="F147" s="229" t="s">
        <v>387</v>
      </c>
      <c r="G147" s="227"/>
      <c r="H147" s="230">
        <v>4.3399999999999999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149</v>
      </c>
      <c r="AU147" s="236" t="s">
        <v>82</v>
      </c>
      <c r="AV147" s="13" t="s">
        <v>82</v>
      </c>
      <c r="AW147" s="13" t="s">
        <v>33</v>
      </c>
      <c r="AX147" s="13" t="s">
        <v>72</v>
      </c>
      <c r="AY147" s="236" t="s">
        <v>135</v>
      </c>
    </row>
    <row r="148" s="13" customFormat="1">
      <c r="A148" s="13"/>
      <c r="B148" s="226"/>
      <c r="C148" s="227"/>
      <c r="D148" s="219" t="s">
        <v>149</v>
      </c>
      <c r="E148" s="228" t="s">
        <v>19</v>
      </c>
      <c r="F148" s="229" t="s">
        <v>388</v>
      </c>
      <c r="G148" s="227"/>
      <c r="H148" s="230">
        <v>3.5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149</v>
      </c>
      <c r="AU148" s="236" t="s">
        <v>82</v>
      </c>
      <c r="AV148" s="13" t="s">
        <v>82</v>
      </c>
      <c r="AW148" s="13" t="s">
        <v>33</v>
      </c>
      <c r="AX148" s="13" t="s">
        <v>72</v>
      </c>
      <c r="AY148" s="236" t="s">
        <v>135</v>
      </c>
    </row>
    <row r="149" s="13" customFormat="1">
      <c r="A149" s="13"/>
      <c r="B149" s="226"/>
      <c r="C149" s="227"/>
      <c r="D149" s="219" t="s">
        <v>149</v>
      </c>
      <c r="E149" s="228" t="s">
        <v>19</v>
      </c>
      <c r="F149" s="229" t="s">
        <v>389</v>
      </c>
      <c r="G149" s="227"/>
      <c r="H149" s="230">
        <v>1.45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6" t="s">
        <v>149</v>
      </c>
      <c r="AU149" s="236" t="s">
        <v>82</v>
      </c>
      <c r="AV149" s="13" t="s">
        <v>82</v>
      </c>
      <c r="AW149" s="13" t="s">
        <v>33</v>
      </c>
      <c r="AX149" s="13" t="s">
        <v>72</v>
      </c>
      <c r="AY149" s="236" t="s">
        <v>135</v>
      </c>
    </row>
    <row r="150" s="14" customFormat="1">
      <c r="A150" s="14"/>
      <c r="B150" s="237"/>
      <c r="C150" s="238"/>
      <c r="D150" s="219" t="s">
        <v>149</v>
      </c>
      <c r="E150" s="239" t="s">
        <v>19</v>
      </c>
      <c r="F150" s="240" t="s">
        <v>167</v>
      </c>
      <c r="G150" s="238"/>
      <c r="H150" s="241">
        <v>9.2899999999999991</v>
      </c>
      <c r="I150" s="242"/>
      <c r="J150" s="238"/>
      <c r="K150" s="238"/>
      <c r="L150" s="243"/>
      <c r="M150" s="244"/>
      <c r="N150" s="245"/>
      <c r="O150" s="245"/>
      <c r="P150" s="245"/>
      <c r="Q150" s="245"/>
      <c r="R150" s="245"/>
      <c r="S150" s="245"/>
      <c r="T150" s="246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7" t="s">
        <v>149</v>
      </c>
      <c r="AU150" s="247" t="s">
        <v>82</v>
      </c>
      <c r="AV150" s="14" t="s">
        <v>143</v>
      </c>
      <c r="AW150" s="14" t="s">
        <v>33</v>
      </c>
      <c r="AX150" s="14" t="s">
        <v>80</v>
      </c>
      <c r="AY150" s="247" t="s">
        <v>135</v>
      </c>
    </row>
    <row r="151" s="12" customFormat="1" ht="22.8" customHeight="1">
      <c r="A151" s="12"/>
      <c r="B151" s="190"/>
      <c r="C151" s="191"/>
      <c r="D151" s="192" t="s">
        <v>71</v>
      </c>
      <c r="E151" s="204" t="s">
        <v>185</v>
      </c>
      <c r="F151" s="204" t="s">
        <v>390</v>
      </c>
      <c r="G151" s="191"/>
      <c r="H151" s="191"/>
      <c r="I151" s="194"/>
      <c r="J151" s="205">
        <f>BK151</f>
        <v>0</v>
      </c>
      <c r="K151" s="191"/>
      <c r="L151" s="196"/>
      <c r="M151" s="197"/>
      <c r="N151" s="198"/>
      <c r="O151" s="198"/>
      <c r="P151" s="199">
        <f>SUM(P152:P224)</f>
        <v>0</v>
      </c>
      <c r="Q151" s="198"/>
      <c r="R151" s="199">
        <f>SUM(R152:R224)</f>
        <v>15.645497260000001</v>
      </c>
      <c r="S151" s="198"/>
      <c r="T151" s="200">
        <f>SUM(T152:T224)</f>
        <v>0.0024965999999999999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1" t="s">
        <v>80</v>
      </c>
      <c r="AT151" s="202" t="s">
        <v>71</v>
      </c>
      <c r="AU151" s="202" t="s">
        <v>80</v>
      </c>
      <c r="AY151" s="201" t="s">
        <v>135</v>
      </c>
      <c r="BK151" s="203">
        <f>SUM(BK152:BK224)</f>
        <v>0</v>
      </c>
    </row>
    <row r="152" s="2" customFormat="1" ht="16.5" customHeight="1">
      <c r="A152" s="40"/>
      <c r="B152" s="41"/>
      <c r="C152" s="206" t="s">
        <v>235</v>
      </c>
      <c r="D152" s="206" t="s">
        <v>138</v>
      </c>
      <c r="E152" s="207" t="s">
        <v>391</v>
      </c>
      <c r="F152" s="208" t="s">
        <v>392</v>
      </c>
      <c r="G152" s="209" t="s">
        <v>141</v>
      </c>
      <c r="H152" s="210">
        <v>292.87700000000001</v>
      </c>
      <c r="I152" s="211"/>
      <c r="J152" s="212">
        <f>ROUND(I152*H152,2)</f>
        <v>0</v>
      </c>
      <c r="K152" s="208" t="s">
        <v>142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0.00025999999999999998</v>
      </c>
      <c r="R152" s="215">
        <f>Q152*H152</f>
        <v>0.076148019999999997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143</v>
      </c>
      <c r="AT152" s="217" t="s">
        <v>138</v>
      </c>
      <c r="AU152" s="217" t="s">
        <v>82</v>
      </c>
      <c r="AY152" s="19" t="s">
        <v>135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143</v>
      </c>
      <c r="BM152" s="217" t="s">
        <v>393</v>
      </c>
    </row>
    <row r="153" s="2" customFormat="1">
      <c r="A153" s="40"/>
      <c r="B153" s="41"/>
      <c r="C153" s="42"/>
      <c r="D153" s="219" t="s">
        <v>145</v>
      </c>
      <c r="E153" s="42"/>
      <c r="F153" s="220" t="s">
        <v>394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82</v>
      </c>
    </row>
    <row r="154" s="2" customFormat="1">
      <c r="A154" s="40"/>
      <c r="B154" s="41"/>
      <c r="C154" s="42"/>
      <c r="D154" s="224" t="s">
        <v>147</v>
      </c>
      <c r="E154" s="42"/>
      <c r="F154" s="225" t="s">
        <v>395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147</v>
      </c>
      <c r="AU154" s="19" t="s">
        <v>82</v>
      </c>
    </row>
    <row r="155" s="15" customFormat="1">
      <c r="A155" s="15"/>
      <c r="B155" s="248"/>
      <c r="C155" s="249"/>
      <c r="D155" s="219" t="s">
        <v>149</v>
      </c>
      <c r="E155" s="250" t="s">
        <v>19</v>
      </c>
      <c r="F155" s="251" t="s">
        <v>396</v>
      </c>
      <c r="G155" s="249"/>
      <c r="H155" s="250" t="s">
        <v>19</v>
      </c>
      <c r="I155" s="252"/>
      <c r="J155" s="249"/>
      <c r="K155" s="249"/>
      <c r="L155" s="253"/>
      <c r="M155" s="254"/>
      <c r="N155" s="255"/>
      <c r="O155" s="255"/>
      <c r="P155" s="255"/>
      <c r="Q155" s="255"/>
      <c r="R155" s="255"/>
      <c r="S155" s="255"/>
      <c r="T155" s="256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57" t="s">
        <v>149</v>
      </c>
      <c r="AU155" s="257" t="s">
        <v>82</v>
      </c>
      <c r="AV155" s="15" t="s">
        <v>80</v>
      </c>
      <c r="AW155" s="15" t="s">
        <v>33</v>
      </c>
      <c r="AX155" s="15" t="s">
        <v>72</v>
      </c>
      <c r="AY155" s="257" t="s">
        <v>135</v>
      </c>
    </row>
    <row r="156" s="13" customFormat="1">
      <c r="A156" s="13"/>
      <c r="B156" s="226"/>
      <c r="C156" s="227"/>
      <c r="D156" s="219" t="s">
        <v>149</v>
      </c>
      <c r="E156" s="228" t="s">
        <v>19</v>
      </c>
      <c r="F156" s="229" t="s">
        <v>213</v>
      </c>
      <c r="G156" s="227"/>
      <c r="H156" s="230">
        <v>64.260000000000005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149</v>
      </c>
      <c r="AU156" s="236" t="s">
        <v>82</v>
      </c>
      <c r="AV156" s="13" t="s">
        <v>82</v>
      </c>
      <c r="AW156" s="13" t="s">
        <v>33</v>
      </c>
      <c r="AX156" s="13" t="s">
        <v>72</v>
      </c>
      <c r="AY156" s="236" t="s">
        <v>135</v>
      </c>
    </row>
    <row r="157" s="13" customFormat="1">
      <c r="A157" s="13"/>
      <c r="B157" s="226"/>
      <c r="C157" s="227"/>
      <c r="D157" s="219" t="s">
        <v>149</v>
      </c>
      <c r="E157" s="228" t="s">
        <v>19</v>
      </c>
      <c r="F157" s="229" t="s">
        <v>397</v>
      </c>
      <c r="G157" s="227"/>
      <c r="H157" s="230">
        <v>-13.6</v>
      </c>
      <c r="I157" s="231"/>
      <c r="J157" s="227"/>
      <c r="K157" s="227"/>
      <c r="L157" s="232"/>
      <c r="M157" s="233"/>
      <c r="N157" s="234"/>
      <c r="O157" s="234"/>
      <c r="P157" s="234"/>
      <c r="Q157" s="234"/>
      <c r="R157" s="234"/>
      <c r="S157" s="234"/>
      <c r="T157" s="23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6" t="s">
        <v>149</v>
      </c>
      <c r="AU157" s="236" t="s">
        <v>82</v>
      </c>
      <c r="AV157" s="13" t="s">
        <v>82</v>
      </c>
      <c r="AW157" s="13" t="s">
        <v>33</v>
      </c>
      <c r="AX157" s="13" t="s">
        <v>72</v>
      </c>
      <c r="AY157" s="236" t="s">
        <v>135</v>
      </c>
    </row>
    <row r="158" s="13" customFormat="1">
      <c r="A158" s="13"/>
      <c r="B158" s="226"/>
      <c r="C158" s="227"/>
      <c r="D158" s="219" t="s">
        <v>149</v>
      </c>
      <c r="E158" s="228" t="s">
        <v>19</v>
      </c>
      <c r="F158" s="229" t="s">
        <v>398</v>
      </c>
      <c r="G158" s="227"/>
      <c r="H158" s="230">
        <v>56.280000000000001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149</v>
      </c>
      <c r="AU158" s="236" t="s">
        <v>82</v>
      </c>
      <c r="AV158" s="13" t="s">
        <v>82</v>
      </c>
      <c r="AW158" s="13" t="s">
        <v>33</v>
      </c>
      <c r="AX158" s="13" t="s">
        <v>72</v>
      </c>
      <c r="AY158" s="236" t="s">
        <v>135</v>
      </c>
    </row>
    <row r="159" s="13" customFormat="1">
      <c r="A159" s="13"/>
      <c r="B159" s="226"/>
      <c r="C159" s="227"/>
      <c r="D159" s="219" t="s">
        <v>149</v>
      </c>
      <c r="E159" s="228" t="s">
        <v>19</v>
      </c>
      <c r="F159" s="229" t="s">
        <v>399</v>
      </c>
      <c r="G159" s="227"/>
      <c r="H159" s="230">
        <v>-6.2999999999999998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149</v>
      </c>
      <c r="AU159" s="236" t="s">
        <v>82</v>
      </c>
      <c r="AV159" s="13" t="s">
        <v>82</v>
      </c>
      <c r="AW159" s="13" t="s">
        <v>33</v>
      </c>
      <c r="AX159" s="13" t="s">
        <v>72</v>
      </c>
      <c r="AY159" s="236" t="s">
        <v>135</v>
      </c>
    </row>
    <row r="160" s="13" customFormat="1">
      <c r="A160" s="13"/>
      <c r="B160" s="226"/>
      <c r="C160" s="227"/>
      <c r="D160" s="219" t="s">
        <v>149</v>
      </c>
      <c r="E160" s="228" t="s">
        <v>19</v>
      </c>
      <c r="F160" s="229" t="s">
        <v>400</v>
      </c>
      <c r="G160" s="227"/>
      <c r="H160" s="230">
        <v>14.810000000000001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149</v>
      </c>
      <c r="AU160" s="236" t="s">
        <v>82</v>
      </c>
      <c r="AV160" s="13" t="s">
        <v>82</v>
      </c>
      <c r="AW160" s="13" t="s">
        <v>33</v>
      </c>
      <c r="AX160" s="13" t="s">
        <v>72</v>
      </c>
      <c r="AY160" s="236" t="s">
        <v>135</v>
      </c>
    </row>
    <row r="161" s="13" customFormat="1">
      <c r="A161" s="13"/>
      <c r="B161" s="226"/>
      <c r="C161" s="227"/>
      <c r="D161" s="219" t="s">
        <v>149</v>
      </c>
      <c r="E161" s="228" t="s">
        <v>19</v>
      </c>
      <c r="F161" s="229" t="s">
        <v>401</v>
      </c>
      <c r="G161" s="227"/>
      <c r="H161" s="230">
        <v>142.40000000000001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149</v>
      </c>
      <c r="AU161" s="236" t="s">
        <v>82</v>
      </c>
      <c r="AV161" s="13" t="s">
        <v>82</v>
      </c>
      <c r="AW161" s="13" t="s">
        <v>33</v>
      </c>
      <c r="AX161" s="13" t="s">
        <v>72</v>
      </c>
      <c r="AY161" s="236" t="s">
        <v>135</v>
      </c>
    </row>
    <row r="162" s="13" customFormat="1">
      <c r="A162" s="13"/>
      <c r="B162" s="226"/>
      <c r="C162" s="227"/>
      <c r="D162" s="219" t="s">
        <v>149</v>
      </c>
      <c r="E162" s="228" t="s">
        <v>19</v>
      </c>
      <c r="F162" s="229" t="s">
        <v>402</v>
      </c>
      <c r="G162" s="227"/>
      <c r="H162" s="230">
        <v>-30.995000000000001</v>
      </c>
      <c r="I162" s="231"/>
      <c r="J162" s="227"/>
      <c r="K162" s="227"/>
      <c r="L162" s="232"/>
      <c r="M162" s="233"/>
      <c r="N162" s="234"/>
      <c r="O162" s="234"/>
      <c r="P162" s="234"/>
      <c r="Q162" s="234"/>
      <c r="R162" s="234"/>
      <c r="S162" s="234"/>
      <c r="T162" s="23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6" t="s">
        <v>149</v>
      </c>
      <c r="AU162" s="236" t="s">
        <v>82</v>
      </c>
      <c r="AV162" s="13" t="s">
        <v>82</v>
      </c>
      <c r="AW162" s="13" t="s">
        <v>33</v>
      </c>
      <c r="AX162" s="13" t="s">
        <v>72</v>
      </c>
      <c r="AY162" s="236" t="s">
        <v>135</v>
      </c>
    </row>
    <row r="163" s="13" customFormat="1">
      <c r="A163" s="13"/>
      <c r="B163" s="226"/>
      <c r="C163" s="227"/>
      <c r="D163" s="219" t="s">
        <v>149</v>
      </c>
      <c r="E163" s="228" t="s">
        <v>19</v>
      </c>
      <c r="F163" s="229" t="s">
        <v>403</v>
      </c>
      <c r="G163" s="227"/>
      <c r="H163" s="230">
        <v>86.519999999999996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149</v>
      </c>
      <c r="AU163" s="236" t="s">
        <v>82</v>
      </c>
      <c r="AV163" s="13" t="s">
        <v>82</v>
      </c>
      <c r="AW163" s="13" t="s">
        <v>33</v>
      </c>
      <c r="AX163" s="13" t="s">
        <v>72</v>
      </c>
      <c r="AY163" s="236" t="s">
        <v>135</v>
      </c>
    </row>
    <row r="164" s="13" customFormat="1">
      <c r="A164" s="13"/>
      <c r="B164" s="226"/>
      <c r="C164" s="227"/>
      <c r="D164" s="219" t="s">
        <v>149</v>
      </c>
      <c r="E164" s="228" t="s">
        <v>19</v>
      </c>
      <c r="F164" s="229" t="s">
        <v>404</v>
      </c>
      <c r="G164" s="227"/>
      <c r="H164" s="230">
        <v>-20.498000000000001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149</v>
      </c>
      <c r="AU164" s="236" t="s">
        <v>82</v>
      </c>
      <c r="AV164" s="13" t="s">
        <v>82</v>
      </c>
      <c r="AW164" s="13" t="s">
        <v>33</v>
      </c>
      <c r="AX164" s="13" t="s">
        <v>72</v>
      </c>
      <c r="AY164" s="236" t="s">
        <v>135</v>
      </c>
    </row>
    <row r="165" s="14" customFormat="1">
      <c r="A165" s="14"/>
      <c r="B165" s="237"/>
      <c r="C165" s="238"/>
      <c r="D165" s="219" t="s">
        <v>149</v>
      </c>
      <c r="E165" s="239" t="s">
        <v>19</v>
      </c>
      <c r="F165" s="240" t="s">
        <v>167</v>
      </c>
      <c r="G165" s="238"/>
      <c r="H165" s="241">
        <v>292.87700000000001</v>
      </c>
      <c r="I165" s="242"/>
      <c r="J165" s="238"/>
      <c r="K165" s="238"/>
      <c r="L165" s="243"/>
      <c r="M165" s="244"/>
      <c r="N165" s="245"/>
      <c r="O165" s="245"/>
      <c r="P165" s="245"/>
      <c r="Q165" s="245"/>
      <c r="R165" s="245"/>
      <c r="S165" s="245"/>
      <c r="T165" s="246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7" t="s">
        <v>149</v>
      </c>
      <c r="AU165" s="247" t="s">
        <v>82</v>
      </c>
      <c r="AV165" s="14" t="s">
        <v>143</v>
      </c>
      <c r="AW165" s="14" t="s">
        <v>33</v>
      </c>
      <c r="AX165" s="14" t="s">
        <v>80</v>
      </c>
      <c r="AY165" s="247" t="s">
        <v>135</v>
      </c>
    </row>
    <row r="166" s="2" customFormat="1" ht="16.5" customHeight="1">
      <c r="A166" s="40"/>
      <c r="B166" s="41"/>
      <c r="C166" s="206" t="s">
        <v>8</v>
      </c>
      <c r="D166" s="206" t="s">
        <v>138</v>
      </c>
      <c r="E166" s="207" t="s">
        <v>405</v>
      </c>
      <c r="F166" s="208" t="s">
        <v>406</v>
      </c>
      <c r="G166" s="209" t="s">
        <v>141</v>
      </c>
      <c r="H166" s="210">
        <v>30</v>
      </c>
      <c r="I166" s="211"/>
      <c r="J166" s="212">
        <f>ROUND(I166*H166,2)</f>
        <v>0</v>
      </c>
      <c r="K166" s="208" t="s">
        <v>142</v>
      </c>
      <c r="L166" s="46"/>
      <c r="M166" s="213" t="s">
        <v>19</v>
      </c>
      <c r="N166" s="214" t="s">
        <v>43</v>
      </c>
      <c r="O166" s="86"/>
      <c r="P166" s="215">
        <f>O166*H166</f>
        <v>0</v>
      </c>
      <c r="Q166" s="215">
        <v>0.056000000000000001</v>
      </c>
      <c r="R166" s="215">
        <f>Q166*H166</f>
        <v>1.6799999999999999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143</v>
      </c>
      <c r="AT166" s="217" t="s">
        <v>138</v>
      </c>
      <c r="AU166" s="217" t="s">
        <v>82</v>
      </c>
      <c r="AY166" s="19" t="s">
        <v>135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80</v>
      </c>
      <c r="BK166" s="218">
        <f>ROUND(I166*H166,2)</f>
        <v>0</v>
      </c>
      <c r="BL166" s="19" t="s">
        <v>143</v>
      </c>
      <c r="BM166" s="217" t="s">
        <v>407</v>
      </c>
    </row>
    <row r="167" s="2" customFormat="1">
      <c r="A167" s="40"/>
      <c r="B167" s="41"/>
      <c r="C167" s="42"/>
      <c r="D167" s="219" t="s">
        <v>145</v>
      </c>
      <c r="E167" s="42"/>
      <c r="F167" s="220" t="s">
        <v>408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145</v>
      </c>
      <c r="AU167" s="19" t="s">
        <v>82</v>
      </c>
    </row>
    <row r="168" s="2" customFormat="1">
      <c r="A168" s="40"/>
      <c r="B168" s="41"/>
      <c r="C168" s="42"/>
      <c r="D168" s="224" t="s">
        <v>147</v>
      </c>
      <c r="E168" s="42"/>
      <c r="F168" s="225" t="s">
        <v>409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147</v>
      </c>
      <c r="AU168" s="19" t="s">
        <v>82</v>
      </c>
    </row>
    <row r="169" s="13" customFormat="1">
      <c r="A169" s="13"/>
      <c r="B169" s="226"/>
      <c r="C169" s="227"/>
      <c r="D169" s="219" t="s">
        <v>149</v>
      </c>
      <c r="E169" s="228" t="s">
        <v>19</v>
      </c>
      <c r="F169" s="229" t="s">
        <v>410</v>
      </c>
      <c r="G169" s="227"/>
      <c r="H169" s="230">
        <v>30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149</v>
      </c>
      <c r="AU169" s="236" t="s">
        <v>82</v>
      </c>
      <c r="AV169" s="13" t="s">
        <v>82</v>
      </c>
      <c r="AW169" s="13" t="s">
        <v>33</v>
      </c>
      <c r="AX169" s="13" t="s">
        <v>80</v>
      </c>
      <c r="AY169" s="236" t="s">
        <v>135</v>
      </c>
    </row>
    <row r="170" s="2" customFormat="1" ht="16.5" customHeight="1">
      <c r="A170" s="40"/>
      <c r="B170" s="41"/>
      <c r="C170" s="206" t="s">
        <v>251</v>
      </c>
      <c r="D170" s="206" t="s">
        <v>138</v>
      </c>
      <c r="E170" s="207" t="s">
        <v>411</v>
      </c>
      <c r="F170" s="208" t="s">
        <v>412</v>
      </c>
      <c r="G170" s="209" t="s">
        <v>141</v>
      </c>
      <c r="H170" s="210">
        <v>67.319999999999993</v>
      </c>
      <c r="I170" s="211"/>
      <c r="J170" s="212">
        <f>ROUND(I170*H170,2)</f>
        <v>0</v>
      </c>
      <c r="K170" s="208" t="s">
        <v>142</v>
      </c>
      <c r="L170" s="46"/>
      <c r="M170" s="213" t="s">
        <v>19</v>
      </c>
      <c r="N170" s="214" t="s">
        <v>43</v>
      </c>
      <c r="O170" s="86"/>
      <c r="P170" s="215">
        <f>O170*H170</f>
        <v>0</v>
      </c>
      <c r="Q170" s="215">
        <v>0.0043800000000000002</v>
      </c>
      <c r="R170" s="215">
        <f>Q170*H170</f>
        <v>0.2948616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143</v>
      </c>
      <c r="AT170" s="217" t="s">
        <v>138</v>
      </c>
      <c r="AU170" s="217" t="s">
        <v>82</v>
      </c>
      <c r="AY170" s="19" t="s">
        <v>135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80</v>
      </c>
      <c r="BK170" s="218">
        <f>ROUND(I170*H170,2)</f>
        <v>0</v>
      </c>
      <c r="BL170" s="19" t="s">
        <v>143</v>
      </c>
      <c r="BM170" s="217" t="s">
        <v>413</v>
      </c>
    </row>
    <row r="171" s="2" customFormat="1">
      <c r="A171" s="40"/>
      <c r="B171" s="41"/>
      <c r="C171" s="42"/>
      <c r="D171" s="219" t="s">
        <v>145</v>
      </c>
      <c r="E171" s="42"/>
      <c r="F171" s="220" t="s">
        <v>414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145</v>
      </c>
      <c r="AU171" s="19" t="s">
        <v>82</v>
      </c>
    </row>
    <row r="172" s="2" customFormat="1">
      <c r="A172" s="40"/>
      <c r="B172" s="41"/>
      <c r="C172" s="42"/>
      <c r="D172" s="224" t="s">
        <v>147</v>
      </c>
      <c r="E172" s="42"/>
      <c r="F172" s="225" t="s">
        <v>415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147</v>
      </c>
      <c r="AU172" s="19" t="s">
        <v>82</v>
      </c>
    </row>
    <row r="173" s="15" customFormat="1">
      <c r="A173" s="15"/>
      <c r="B173" s="248"/>
      <c r="C173" s="249"/>
      <c r="D173" s="219" t="s">
        <v>149</v>
      </c>
      <c r="E173" s="250" t="s">
        <v>19</v>
      </c>
      <c r="F173" s="251" t="s">
        <v>416</v>
      </c>
      <c r="G173" s="249"/>
      <c r="H173" s="250" t="s">
        <v>19</v>
      </c>
      <c r="I173" s="252"/>
      <c r="J173" s="249"/>
      <c r="K173" s="249"/>
      <c r="L173" s="253"/>
      <c r="M173" s="254"/>
      <c r="N173" s="255"/>
      <c r="O173" s="255"/>
      <c r="P173" s="255"/>
      <c r="Q173" s="255"/>
      <c r="R173" s="255"/>
      <c r="S173" s="255"/>
      <c r="T173" s="25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57" t="s">
        <v>149</v>
      </c>
      <c r="AU173" s="257" t="s">
        <v>82</v>
      </c>
      <c r="AV173" s="15" t="s">
        <v>80</v>
      </c>
      <c r="AW173" s="15" t="s">
        <v>33</v>
      </c>
      <c r="AX173" s="15" t="s">
        <v>72</v>
      </c>
      <c r="AY173" s="257" t="s">
        <v>135</v>
      </c>
    </row>
    <row r="174" s="13" customFormat="1">
      <c r="A174" s="13"/>
      <c r="B174" s="226"/>
      <c r="C174" s="227"/>
      <c r="D174" s="219" t="s">
        <v>149</v>
      </c>
      <c r="E174" s="228" t="s">
        <v>19</v>
      </c>
      <c r="F174" s="229" t="s">
        <v>417</v>
      </c>
      <c r="G174" s="227"/>
      <c r="H174" s="230">
        <v>9.3599999999999994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149</v>
      </c>
      <c r="AU174" s="236" t="s">
        <v>82</v>
      </c>
      <c r="AV174" s="13" t="s">
        <v>82</v>
      </c>
      <c r="AW174" s="13" t="s">
        <v>33</v>
      </c>
      <c r="AX174" s="13" t="s">
        <v>72</v>
      </c>
      <c r="AY174" s="236" t="s">
        <v>135</v>
      </c>
    </row>
    <row r="175" s="15" customFormat="1">
      <c r="A175" s="15"/>
      <c r="B175" s="248"/>
      <c r="C175" s="249"/>
      <c r="D175" s="219" t="s">
        <v>149</v>
      </c>
      <c r="E175" s="250" t="s">
        <v>19</v>
      </c>
      <c r="F175" s="251" t="s">
        <v>418</v>
      </c>
      <c r="G175" s="249"/>
      <c r="H175" s="250" t="s">
        <v>19</v>
      </c>
      <c r="I175" s="252"/>
      <c r="J175" s="249"/>
      <c r="K175" s="249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149</v>
      </c>
      <c r="AU175" s="257" t="s">
        <v>82</v>
      </c>
      <c r="AV175" s="15" t="s">
        <v>80</v>
      </c>
      <c r="AW175" s="15" t="s">
        <v>33</v>
      </c>
      <c r="AX175" s="15" t="s">
        <v>72</v>
      </c>
      <c r="AY175" s="257" t="s">
        <v>135</v>
      </c>
    </row>
    <row r="176" s="13" customFormat="1">
      <c r="A176" s="13"/>
      <c r="B176" s="226"/>
      <c r="C176" s="227"/>
      <c r="D176" s="219" t="s">
        <v>149</v>
      </c>
      <c r="E176" s="228" t="s">
        <v>19</v>
      </c>
      <c r="F176" s="229" t="s">
        <v>419</v>
      </c>
      <c r="G176" s="227"/>
      <c r="H176" s="230">
        <v>10.44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149</v>
      </c>
      <c r="AU176" s="236" t="s">
        <v>82</v>
      </c>
      <c r="AV176" s="13" t="s">
        <v>82</v>
      </c>
      <c r="AW176" s="13" t="s">
        <v>33</v>
      </c>
      <c r="AX176" s="13" t="s">
        <v>72</v>
      </c>
      <c r="AY176" s="236" t="s">
        <v>135</v>
      </c>
    </row>
    <row r="177" s="13" customFormat="1">
      <c r="A177" s="13"/>
      <c r="B177" s="226"/>
      <c r="C177" s="227"/>
      <c r="D177" s="219" t="s">
        <v>149</v>
      </c>
      <c r="E177" s="228" t="s">
        <v>19</v>
      </c>
      <c r="F177" s="229" t="s">
        <v>420</v>
      </c>
      <c r="G177" s="227"/>
      <c r="H177" s="230">
        <v>5.625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6" t="s">
        <v>149</v>
      </c>
      <c r="AU177" s="236" t="s">
        <v>82</v>
      </c>
      <c r="AV177" s="13" t="s">
        <v>82</v>
      </c>
      <c r="AW177" s="13" t="s">
        <v>33</v>
      </c>
      <c r="AX177" s="13" t="s">
        <v>72</v>
      </c>
      <c r="AY177" s="236" t="s">
        <v>135</v>
      </c>
    </row>
    <row r="178" s="13" customFormat="1">
      <c r="A178" s="13"/>
      <c r="B178" s="226"/>
      <c r="C178" s="227"/>
      <c r="D178" s="219" t="s">
        <v>149</v>
      </c>
      <c r="E178" s="228" t="s">
        <v>19</v>
      </c>
      <c r="F178" s="229" t="s">
        <v>421</v>
      </c>
      <c r="G178" s="227"/>
      <c r="H178" s="230">
        <v>2.0630000000000002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149</v>
      </c>
      <c r="AU178" s="236" t="s">
        <v>82</v>
      </c>
      <c r="AV178" s="13" t="s">
        <v>82</v>
      </c>
      <c r="AW178" s="13" t="s">
        <v>33</v>
      </c>
      <c r="AX178" s="13" t="s">
        <v>72</v>
      </c>
      <c r="AY178" s="236" t="s">
        <v>135</v>
      </c>
    </row>
    <row r="179" s="13" customFormat="1">
      <c r="A179" s="13"/>
      <c r="B179" s="226"/>
      <c r="C179" s="227"/>
      <c r="D179" s="219" t="s">
        <v>149</v>
      </c>
      <c r="E179" s="228" t="s">
        <v>19</v>
      </c>
      <c r="F179" s="229" t="s">
        <v>422</v>
      </c>
      <c r="G179" s="227"/>
      <c r="H179" s="230">
        <v>33.479999999999997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149</v>
      </c>
      <c r="AU179" s="236" t="s">
        <v>82</v>
      </c>
      <c r="AV179" s="13" t="s">
        <v>82</v>
      </c>
      <c r="AW179" s="13" t="s">
        <v>33</v>
      </c>
      <c r="AX179" s="13" t="s">
        <v>72</v>
      </c>
      <c r="AY179" s="236" t="s">
        <v>135</v>
      </c>
    </row>
    <row r="180" s="13" customFormat="1">
      <c r="A180" s="13"/>
      <c r="B180" s="226"/>
      <c r="C180" s="227"/>
      <c r="D180" s="219" t="s">
        <v>149</v>
      </c>
      <c r="E180" s="228" t="s">
        <v>19</v>
      </c>
      <c r="F180" s="229" t="s">
        <v>358</v>
      </c>
      <c r="G180" s="227"/>
      <c r="H180" s="230">
        <v>-1.9199999999999999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149</v>
      </c>
      <c r="AU180" s="236" t="s">
        <v>82</v>
      </c>
      <c r="AV180" s="13" t="s">
        <v>82</v>
      </c>
      <c r="AW180" s="13" t="s">
        <v>33</v>
      </c>
      <c r="AX180" s="13" t="s">
        <v>72</v>
      </c>
      <c r="AY180" s="236" t="s">
        <v>135</v>
      </c>
    </row>
    <row r="181" s="13" customFormat="1">
      <c r="A181" s="13"/>
      <c r="B181" s="226"/>
      <c r="C181" s="227"/>
      <c r="D181" s="219" t="s">
        <v>149</v>
      </c>
      <c r="E181" s="228" t="s">
        <v>19</v>
      </c>
      <c r="F181" s="229" t="s">
        <v>423</v>
      </c>
      <c r="G181" s="227"/>
      <c r="H181" s="230">
        <v>8.2720000000000002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149</v>
      </c>
      <c r="AU181" s="236" t="s">
        <v>82</v>
      </c>
      <c r="AV181" s="13" t="s">
        <v>82</v>
      </c>
      <c r="AW181" s="13" t="s">
        <v>33</v>
      </c>
      <c r="AX181" s="13" t="s">
        <v>72</v>
      </c>
      <c r="AY181" s="236" t="s">
        <v>135</v>
      </c>
    </row>
    <row r="182" s="14" customFormat="1">
      <c r="A182" s="14"/>
      <c r="B182" s="237"/>
      <c r="C182" s="238"/>
      <c r="D182" s="219" t="s">
        <v>149</v>
      </c>
      <c r="E182" s="239" t="s">
        <v>19</v>
      </c>
      <c r="F182" s="240" t="s">
        <v>167</v>
      </c>
      <c r="G182" s="238"/>
      <c r="H182" s="241">
        <v>67.319999999999993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149</v>
      </c>
      <c r="AU182" s="247" t="s">
        <v>82</v>
      </c>
      <c r="AV182" s="14" t="s">
        <v>143</v>
      </c>
      <c r="AW182" s="14" t="s">
        <v>33</v>
      </c>
      <c r="AX182" s="14" t="s">
        <v>80</v>
      </c>
      <c r="AY182" s="247" t="s">
        <v>135</v>
      </c>
    </row>
    <row r="183" s="2" customFormat="1" ht="16.5" customHeight="1">
      <c r="A183" s="40"/>
      <c r="B183" s="41"/>
      <c r="C183" s="206" t="s">
        <v>263</v>
      </c>
      <c r="D183" s="206" t="s">
        <v>138</v>
      </c>
      <c r="E183" s="207" t="s">
        <v>424</v>
      </c>
      <c r="F183" s="208" t="s">
        <v>425</v>
      </c>
      <c r="G183" s="209" t="s">
        <v>141</v>
      </c>
      <c r="H183" s="210">
        <v>215.86099999999999</v>
      </c>
      <c r="I183" s="211"/>
      <c r="J183" s="212">
        <f>ROUND(I183*H183,2)</f>
        <v>0</v>
      </c>
      <c r="K183" s="208" t="s">
        <v>142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0.0040000000000000001</v>
      </c>
      <c r="R183" s="215">
        <f>Q183*H183</f>
        <v>0.86344399999999999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143</v>
      </c>
      <c r="AT183" s="217" t="s">
        <v>138</v>
      </c>
      <c r="AU183" s="217" t="s">
        <v>82</v>
      </c>
      <c r="AY183" s="19" t="s">
        <v>135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143</v>
      </c>
      <c r="BM183" s="217" t="s">
        <v>426</v>
      </c>
    </row>
    <row r="184" s="2" customFormat="1">
      <c r="A184" s="40"/>
      <c r="B184" s="41"/>
      <c r="C184" s="42"/>
      <c r="D184" s="219" t="s">
        <v>145</v>
      </c>
      <c r="E184" s="42"/>
      <c r="F184" s="220" t="s">
        <v>427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145</v>
      </c>
      <c r="AU184" s="19" t="s">
        <v>82</v>
      </c>
    </row>
    <row r="185" s="2" customFormat="1">
      <c r="A185" s="40"/>
      <c r="B185" s="41"/>
      <c r="C185" s="42"/>
      <c r="D185" s="224" t="s">
        <v>147</v>
      </c>
      <c r="E185" s="42"/>
      <c r="F185" s="225" t="s">
        <v>428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147</v>
      </c>
      <c r="AU185" s="19" t="s">
        <v>82</v>
      </c>
    </row>
    <row r="186" s="13" customFormat="1">
      <c r="A186" s="13"/>
      <c r="B186" s="226"/>
      <c r="C186" s="227"/>
      <c r="D186" s="219" t="s">
        <v>149</v>
      </c>
      <c r="E186" s="228" t="s">
        <v>19</v>
      </c>
      <c r="F186" s="229" t="s">
        <v>429</v>
      </c>
      <c r="G186" s="227"/>
      <c r="H186" s="230">
        <v>292.87700000000001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149</v>
      </c>
      <c r="AU186" s="236" t="s">
        <v>82</v>
      </c>
      <c r="AV186" s="13" t="s">
        <v>82</v>
      </c>
      <c r="AW186" s="13" t="s">
        <v>33</v>
      </c>
      <c r="AX186" s="13" t="s">
        <v>72</v>
      </c>
      <c r="AY186" s="236" t="s">
        <v>135</v>
      </c>
    </row>
    <row r="187" s="13" customFormat="1">
      <c r="A187" s="13"/>
      <c r="B187" s="226"/>
      <c r="C187" s="227"/>
      <c r="D187" s="219" t="s">
        <v>149</v>
      </c>
      <c r="E187" s="228" t="s">
        <v>19</v>
      </c>
      <c r="F187" s="229" t="s">
        <v>430</v>
      </c>
      <c r="G187" s="227"/>
      <c r="H187" s="230">
        <v>-77.016000000000005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149</v>
      </c>
      <c r="AU187" s="236" t="s">
        <v>82</v>
      </c>
      <c r="AV187" s="13" t="s">
        <v>82</v>
      </c>
      <c r="AW187" s="13" t="s">
        <v>33</v>
      </c>
      <c r="AX187" s="13" t="s">
        <v>72</v>
      </c>
      <c r="AY187" s="236" t="s">
        <v>135</v>
      </c>
    </row>
    <row r="188" s="14" customFormat="1">
      <c r="A188" s="14"/>
      <c r="B188" s="237"/>
      <c r="C188" s="238"/>
      <c r="D188" s="219" t="s">
        <v>149</v>
      </c>
      <c r="E188" s="239" t="s">
        <v>19</v>
      </c>
      <c r="F188" s="240" t="s">
        <v>167</v>
      </c>
      <c r="G188" s="238"/>
      <c r="H188" s="241">
        <v>215.86099999999999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149</v>
      </c>
      <c r="AU188" s="247" t="s">
        <v>82</v>
      </c>
      <c r="AV188" s="14" t="s">
        <v>143</v>
      </c>
      <c r="AW188" s="14" t="s">
        <v>33</v>
      </c>
      <c r="AX188" s="14" t="s">
        <v>80</v>
      </c>
      <c r="AY188" s="247" t="s">
        <v>135</v>
      </c>
    </row>
    <row r="189" s="2" customFormat="1" ht="16.5" customHeight="1">
      <c r="A189" s="40"/>
      <c r="B189" s="41"/>
      <c r="C189" s="206" t="s">
        <v>269</v>
      </c>
      <c r="D189" s="206" t="s">
        <v>138</v>
      </c>
      <c r="E189" s="207" t="s">
        <v>431</v>
      </c>
      <c r="F189" s="208" t="s">
        <v>432</v>
      </c>
      <c r="G189" s="209" t="s">
        <v>141</v>
      </c>
      <c r="H189" s="210">
        <v>17.187999999999999</v>
      </c>
      <c r="I189" s="211"/>
      <c r="J189" s="212">
        <f>ROUND(I189*H189,2)</f>
        <v>0</v>
      </c>
      <c r="K189" s="208" t="s">
        <v>142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0.032730000000000002</v>
      </c>
      <c r="R189" s="215">
        <f>Q189*H189</f>
        <v>0.56256324000000002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143</v>
      </c>
      <c r="AT189" s="217" t="s">
        <v>138</v>
      </c>
      <c r="AU189" s="217" t="s">
        <v>82</v>
      </c>
      <c r="AY189" s="19" t="s">
        <v>135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143</v>
      </c>
      <c r="BM189" s="217" t="s">
        <v>433</v>
      </c>
    </row>
    <row r="190" s="2" customFormat="1">
      <c r="A190" s="40"/>
      <c r="B190" s="41"/>
      <c r="C190" s="42"/>
      <c r="D190" s="219" t="s">
        <v>145</v>
      </c>
      <c r="E190" s="42"/>
      <c r="F190" s="220" t="s">
        <v>434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145</v>
      </c>
      <c r="AU190" s="19" t="s">
        <v>82</v>
      </c>
    </row>
    <row r="191" s="2" customFormat="1">
      <c r="A191" s="40"/>
      <c r="B191" s="41"/>
      <c r="C191" s="42"/>
      <c r="D191" s="224" t="s">
        <v>147</v>
      </c>
      <c r="E191" s="42"/>
      <c r="F191" s="225" t="s">
        <v>435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147</v>
      </c>
      <c r="AU191" s="19" t="s">
        <v>82</v>
      </c>
    </row>
    <row r="192" s="13" customFormat="1">
      <c r="A192" s="13"/>
      <c r="B192" s="226"/>
      <c r="C192" s="227"/>
      <c r="D192" s="219" t="s">
        <v>149</v>
      </c>
      <c r="E192" s="228" t="s">
        <v>19</v>
      </c>
      <c r="F192" s="229" t="s">
        <v>436</v>
      </c>
      <c r="G192" s="227"/>
      <c r="H192" s="230">
        <v>0.73499999999999999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149</v>
      </c>
      <c r="AU192" s="236" t="s">
        <v>82</v>
      </c>
      <c r="AV192" s="13" t="s">
        <v>82</v>
      </c>
      <c r="AW192" s="13" t="s">
        <v>33</v>
      </c>
      <c r="AX192" s="13" t="s">
        <v>72</v>
      </c>
      <c r="AY192" s="236" t="s">
        <v>135</v>
      </c>
    </row>
    <row r="193" s="13" customFormat="1">
      <c r="A193" s="13"/>
      <c r="B193" s="226"/>
      <c r="C193" s="227"/>
      <c r="D193" s="219" t="s">
        <v>149</v>
      </c>
      <c r="E193" s="228" t="s">
        <v>19</v>
      </c>
      <c r="F193" s="229" t="s">
        <v>437</v>
      </c>
      <c r="G193" s="227"/>
      <c r="H193" s="230">
        <v>4.3550000000000004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149</v>
      </c>
      <c r="AU193" s="236" t="s">
        <v>82</v>
      </c>
      <c r="AV193" s="13" t="s">
        <v>82</v>
      </c>
      <c r="AW193" s="13" t="s">
        <v>33</v>
      </c>
      <c r="AX193" s="13" t="s">
        <v>72</v>
      </c>
      <c r="AY193" s="236" t="s">
        <v>135</v>
      </c>
    </row>
    <row r="194" s="13" customFormat="1">
      <c r="A194" s="13"/>
      <c r="B194" s="226"/>
      <c r="C194" s="227"/>
      <c r="D194" s="219" t="s">
        <v>149</v>
      </c>
      <c r="E194" s="228" t="s">
        <v>19</v>
      </c>
      <c r="F194" s="229" t="s">
        <v>438</v>
      </c>
      <c r="G194" s="227"/>
      <c r="H194" s="230">
        <v>5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149</v>
      </c>
      <c r="AU194" s="236" t="s">
        <v>82</v>
      </c>
      <c r="AV194" s="13" t="s">
        <v>82</v>
      </c>
      <c r="AW194" s="13" t="s">
        <v>33</v>
      </c>
      <c r="AX194" s="13" t="s">
        <v>72</v>
      </c>
      <c r="AY194" s="236" t="s">
        <v>135</v>
      </c>
    </row>
    <row r="195" s="13" customFormat="1">
      <c r="A195" s="13"/>
      <c r="B195" s="226"/>
      <c r="C195" s="227"/>
      <c r="D195" s="219" t="s">
        <v>149</v>
      </c>
      <c r="E195" s="228" t="s">
        <v>19</v>
      </c>
      <c r="F195" s="229" t="s">
        <v>439</v>
      </c>
      <c r="G195" s="227"/>
      <c r="H195" s="230">
        <v>2.923</v>
      </c>
      <c r="I195" s="231"/>
      <c r="J195" s="227"/>
      <c r="K195" s="227"/>
      <c r="L195" s="232"/>
      <c r="M195" s="233"/>
      <c r="N195" s="234"/>
      <c r="O195" s="234"/>
      <c r="P195" s="234"/>
      <c r="Q195" s="234"/>
      <c r="R195" s="234"/>
      <c r="S195" s="234"/>
      <c r="T195" s="23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6" t="s">
        <v>149</v>
      </c>
      <c r="AU195" s="236" t="s">
        <v>82</v>
      </c>
      <c r="AV195" s="13" t="s">
        <v>82</v>
      </c>
      <c r="AW195" s="13" t="s">
        <v>33</v>
      </c>
      <c r="AX195" s="13" t="s">
        <v>72</v>
      </c>
      <c r="AY195" s="236" t="s">
        <v>135</v>
      </c>
    </row>
    <row r="196" s="13" customFormat="1">
      <c r="A196" s="13"/>
      <c r="B196" s="226"/>
      <c r="C196" s="227"/>
      <c r="D196" s="219" t="s">
        <v>149</v>
      </c>
      <c r="E196" s="228" t="s">
        <v>19</v>
      </c>
      <c r="F196" s="229" t="s">
        <v>440</v>
      </c>
      <c r="G196" s="227"/>
      <c r="H196" s="230">
        <v>4.1749999999999998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149</v>
      </c>
      <c r="AU196" s="236" t="s">
        <v>82</v>
      </c>
      <c r="AV196" s="13" t="s">
        <v>82</v>
      </c>
      <c r="AW196" s="13" t="s">
        <v>33</v>
      </c>
      <c r="AX196" s="13" t="s">
        <v>72</v>
      </c>
      <c r="AY196" s="236" t="s">
        <v>135</v>
      </c>
    </row>
    <row r="197" s="14" customFormat="1">
      <c r="A197" s="14"/>
      <c r="B197" s="237"/>
      <c r="C197" s="238"/>
      <c r="D197" s="219" t="s">
        <v>149</v>
      </c>
      <c r="E197" s="239" t="s">
        <v>19</v>
      </c>
      <c r="F197" s="240" t="s">
        <v>167</v>
      </c>
      <c r="G197" s="238"/>
      <c r="H197" s="241">
        <v>17.187999999999999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7" t="s">
        <v>149</v>
      </c>
      <c r="AU197" s="247" t="s">
        <v>82</v>
      </c>
      <c r="AV197" s="14" t="s">
        <v>143</v>
      </c>
      <c r="AW197" s="14" t="s">
        <v>33</v>
      </c>
      <c r="AX197" s="14" t="s">
        <v>80</v>
      </c>
      <c r="AY197" s="247" t="s">
        <v>135</v>
      </c>
    </row>
    <row r="198" s="2" customFormat="1" ht="21.75" customHeight="1">
      <c r="A198" s="40"/>
      <c r="B198" s="41"/>
      <c r="C198" s="206" t="s">
        <v>254</v>
      </c>
      <c r="D198" s="206" t="s">
        <v>138</v>
      </c>
      <c r="E198" s="207" t="s">
        <v>441</v>
      </c>
      <c r="F198" s="208" t="s">
        <v>442</v>
      </c>
      <c r="G198" s="209" t="s">
        <v>141</v>
      </c>
      <c r="H198" s="210">
        <v>278.06700000000001</v>
      </c>
      <c r="I198" s="211"/>
      <c r="J198" s="212">
        <f>ROUND(I198*H198,2)</f>
        <v>0</v>
      </c>
      <c r="K198" s="208" t="s">
        <v>142</v>
      </c>
      <c r="L198" s="46"/>
      <c r="M198" s="213" t="s">
        <v>19</v>
      </c>
      <c r="N198" s="214" t="s">
        <v>43</v>
      </c>
      <c r="O198" s="86"/>
      <c r="P198" s="215">
        <f>O198*H198</f>
        <v>0</v>
      </c>
      <c r="Q198" s="215">
        <v>0.016500000000000001</v>
      </c>
      <c r="R198" s="215">
        <f>Q198*H198</f>
        <v>4.5881055000000002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143</v>
      </c>
      <c r="AT198" s="217" t="s">
        <v>138</v>
      </c>
      <c r="AU198" s="217" t="s">
        <v>82</v>
      </c>
      <c r="AY198" s="19" t="s">
        <v>135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80</v>
      </c>
      <c r="BK198" s="218">
        <f>ROUND(I198*H198,2)</f>
        <v>0</v>
      </c>
      <c r="BL198" s="19" t="s">
        <v>143</v>
      </c>
      <c r="BM198" s="217" t="s">
        <v>443</v>
      </c>
    </row>
    <row r="199" s="2" customFormat="1">
      <c r="A199" s="40"/>
      <c r="B199" s="41"/>
      <c r="C199" s="42"/>
      <c r="D199" s="219" t="s">
        <v>145</v>
      </c>
      <c r="E199" s="42"/>
      <c r="F199" s="220" t="s">
        <v>444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145</v>
      </c>
      <c r="AU199" s="19" t="s">
        <v>82</v>
      </c>
    </row>
    <row r="200" s="2" customFormat="1">
      <c r="A200" s="40"/>
      <c r="B200" s="41"/>
      <c r="C200" s="42"/>
      <c r="D200" s="224" t="s">
        <v>147</v>
      </c>
      <c r="E200" s="42"/>
      <c r="F200" s="225" t="s">
        <v>445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147</v>
      </c>
      <c r="AU200" s="19" t="s">
        <v>82</v>
      </c>
    </row>
    <row r="201" s="15" customFormat="1">
      <c r="A201" s="15"/>
      <c r="B201" s="248"/>
      <c r="C201" s="249"/>
      <c r="D201" s="219" t="s">
        <v>149</v>
      </c>
      <c r="E201" s="250" t="s">
        <v>19</v>
      </c>
      <c r="F201" s="251" t="s">
        <v>396</v>
      </c>
      <c r="G201" s="249"/>
      <c r="H201" s="250" t="s">
        <v>19</v>
      </c>
      <c r="I201" s="252"/>
      <c r="J201" s="249"/>
      <c r="K201" s="249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149</v>
      </c>
      <c r="AU201" s="257" t="s">
        <v>82</v>
      </c>
      <c r="AV201" s="15" t="s">
        <v>80</v>
      </c>
      <c r="AW201" s="15" t="s">
        <v>33</v>
      </c>
      <c r="AX201" s="15" t="s">
        <v>72</v>
      </c>
      <c r="AY201" s="257" t="s">
        <v>135</v>
      </c>
    </row>
    <row r="202" s="13" customFormat="1">
      <c r="A202" s="13"/>
      <c r="B202" s="226"/>
      <c r="C202" s="227"/>
      <c r="D202" s="219" t="s">
        <v>149</v>
      </c>
      <c r="E202" s="228" t="s">
        <v>19</v>
      </c>
      <c r="F202" s="229" t="s">
        <v>213</v>
      </c>
      <c r="G202" s="227"/>
      <c r="H202" s="230">
        <v>64.260000000000005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149</v>
      </c>
      <c r="AU202" s="236" t="s">
        <v>82</v>
      </c>
      <c r="AV202" s="13" t="s">
        <v>82</v>
      </c>
      <c r="AW202" s="13" t="s">
        <v>33</v>
      </c>
      <c r="AX202" s="13" t="s">
        <v>72</v>
      </c>
      <c r="AY202" s="236" t="s">
        <v>135</v>
      </c>
    </row>
    <row r="203" s="13" customFormat="1">
      <c r="A203" s="13"/>
      <c r="B203" s="226"/>
      <c r="C203" s="227"/>
      <c r="D203" s="219" t="s">
        <v>149</v>
      </c>
      <c r="E203" s="228" t="s">
        <v>19</v>
      </c>
      <c r="F203" s="229" t="s">
        <v>397</v>
      </c>
      <c r="G203" s="227"/>
      <c r="H203" s="230">
        <v>-13.6</v>
      </c>
      <c r="I203" s="231"/>
      <c r="J203" s="227"/>
      <c r="K203" s="227"/>
      <c r="L203" s="232"/>
      <c r="M203" s="233"/>
      <c r="N203" s="234"/>
      <c r="O203" s="234"/>
      <c r="P203" s="234"/>
      <c r="Q203" s="234"/>
      <c r="R203" s="234"/>
      <c r="S203" s="234"/>
      <c r="T203" s="23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6" t="s">
        <v>149</v>
      </c>
      <c r="AU203" s="236" t="s">
        <v>82</v>
      </c>
      <c r="AV203" s="13" t="s">
        <v>82</v>
      </c>
      <c r="AW203" s="13" t="s">
        <v>33</v>
      </c>
      <c r="AX203" s="13" t="s">
        <v>72</v>
      </c>
      <c r="AY203" s="236" t="s">
        <v>135</v>
      </c>
    </row>
    <row r="204" s="13" customFormat="1">
      <c r="A204" s="13"/>
      <c r="B204" s="226"/>
      <c r="C204" s="227"/>
      <c r="D204" s="219" t="s">
        <v>149</v>
      </c>
      <c r="E204" s="228" t="s">
        <v>19</v>
      </c>
      <c r="F204" s="229" t="s">
        <v>398</v>
      </c>
      <c r="G204" s="227"/>
      <c r="H204" s="230">
        <v>56.280000000000001</v>
      </c>
      <c r="I204" s="231"/>
      <c r="J204" s="227"/>
      <c r="K204" s="227"/>
      <c r="L204" s="232"/>
      <c r="M204" s="233"/>
      <c r="N204" s="234"/>
      <c r="O204" s="234"/>
      <c r="P204" s="234"/>
      <c r="Q204" s="234"/>
      <c r="R204" s="234"/>
      <c r="S204" s="234"/>
      <c r="T204" s="23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6" t="s">
        <v>149</v>
      </c>
      <c r="AU204" s="236" t="s">
        <v>82</v>
      </c>
      <c r="AV204" s="13" t="s">
        <v>82</v>
      </c>
      <c r="AW204" s="13" t="s">
        <v>33</v>
      </c>
      <c r="AX204" s="13" t="s">
        <v>72</v>
      </c>
      <c r="AY204" s="236" t="s">
        <v>135</v>
      </c>
    </row>
    <row r="205" s="13" customFormat="1">
      <c r="A205" s="13"/>
      <c r="B205" s="226"/>
      <c r="C205" s="227"/>
      <c r="D205" s="219" t="s">
        <v>149</v>
      </c>
      <c r="E205" s="228" t="s">
        <v>19</v>
      </c>
      <c r="F205" s="229" t="s">
        <v>399</v>
      </c>
      <c r="G205" s="227"/>
      <c r="H205" s="230">
        <v>-6.2999999999999998</v>
      </c>
      <c r="I205" s="231"/>
      <c r="J205" s="227"/>
      <c r="K205" s="227"/>
      <c r="L205" s="232"/>
      <c r="M205" s="233"/>
      <c r="N205" s="234"/>
      <c r="O205" s="234"/>
      <c r="P205" s="234"/>
      <c r="Q205" s="234"/>
      <c r="R205" s="234"/>
      <c r="S205" s="234"/>
      <c r="T205" s="23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6" t="s">
        <v>149</v>
      </c>
      <c r="AU205" s="236" t="s">
        <v>82</v>
      </c>
      <c r="AV205" s="13" t="s">
        <v>82</v>
      </c>
      <c r="AW205" s="13" t="s">
        <v>33</v>
      </c>
      <c r="AX205" s="13" t="s">
        <v>72</v>
      </c>
      <c r="AY205" s="236" t="s">
        <v>135</v>
      </c>
    </row>
    <row r="206" s="13" customFormat="1">
      <c r="A206" s="13"/>
      <c r="B206" s="226"/>
      <c r="C206" s="227"/>
      <c r="D206" s="219" t="s">
        <v>149</v>
      </c>
      <c r="E206" s="228" t="s">
        <v>19</v>
      </c>
      <c r="F206" s="229" t="s">
        <v>401</v>
      </c>
      <c r="G206" s="227"/>
      <c r="H206" s="230">
        <v>142.40000000000001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149</v>
      </c>
      <c r="AU206" s="236" t="s">
        <v>82</v>
      </c>
      <c r="AV206" s="13" t="s">
        <v>82</v>
      </c>
      <c r="AW206" s="13" t="s">
        <v>33</v>
      </c>
      <c r="AX206" s="13" t="s">
        <v>72</v>
      </c>
      <c r="AY206" s="236" t="s">
        <v>135</v>
      </c>
    </row>
    <row r="207" s="13" customFormat="1">
      <c r="A207" s="13"/>
      <c r="B207" s="226"/>
      <c r="C207" s="227"/>
      <c r="D207" s="219" t="s">
        <v>149</v>
      </c>
      <c r="E207" s="228" t="s">
        <v>19</v>
      </c>
      <c r="F207" s="229" t="s">
        <v>402</v>
      </c>
      <c r="G207" s="227"/>
      <c r="H207" s="230">
        <v>-30.995000000000001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149</v>
      </c>
      <c r="AU207" s="236" t="s">
        <v>82</v>
      </c>
      <c r="AV207" s="13" t="s">
        <v>82</v>
      </c>
      <c r="AW207" s="13" t="s">
        <v>33</v>
      </c>
      <c r="AX207" s="13" t="s">
        <v>72</v>
      </c>
      <c r="AY207" s="236" t="s">
        <v>135</v>
      </c>
    </row>
    <row r="208" s="13" customFormat="1">
      <c r="A208" s="13"/>
      <c r="B208" s="226"/>
      <c r="C208" s="227"/>
      <c r="D208" s="219" t="s">
        <v>149</v>
      </c>
      <c r="E208" s="228" t="s">
        <v>19</v>
      </c>
      <c r="F208" s="229" t="s">
        <v>403</v>
      </c>
      <c r="G208" s="227"/>
      <c r="H208" s="230">
        <v>86.519999999999996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149</v>
      </c>
      <c r="AU208" s="236" t="s">
        <v>82</v>
      </c>
      <c r="AV208" s="13" t="s">
        <v>82</v>
      </c>
      <c r="AW208" s="13" t="s">
        <v>33</v>
      </c>
      <c r="AX208" s="13" t="s">
        <v>72</v>
      </c>
      <c r="AY208" s="236" t="s">
        <v>135</v>
      </c>
    </row>
    <row r="209" s="13" customFormat="1">
      <c r="A209" s="13"/>
      <c r="B209" s="226"/>
      <c r="C209" s="227"/>
      <c r="D209" s="219" t="s">
        <v>149</v>
      </c>
      <c r="E209" s="228" t="s">
        <v>19</v>
      </c>
      <c r="F209" s="229" t="s">
        <v>404</v>
      </c>
      <c r="G209" s="227"/>
      <c r="H209" s="230">
        <v>-20.498000000000001</v>
      </c>
      <c r="I209" s="231"/>
      <c r="J209" s="227"/>
      <c r="K209" s="227"/>
      <c r="L209" s="232"/>
      <c r="M209" s="233"/>
      <c r="N209" s="234"/>
      <c r="O209" s="234"/>
      <c r="P209" s="234"/>
      <c r="Q209" s="234"/>
      <c r="R209" s="234"/>
      <c r="S209" s="234"/>
      <c r="T209" s="23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6" t="s">
        <v>149</v>
      </c>
      <c r="AU209" s="236" t="s">
        <v>82</v>
      </c>
      <c r="AV209" s="13" t="s">
        <v>82</v>
      </c>
      <c r="AW209" s="13" t="s">
        <v>33</v>
      </c>
      <c r="AX209" s="13" t="s">
        <v>72</v>
      </c>
      <c r="AY209" s="236" t="s">
        <v>135</v>
      </c>
    </row>
    <row r="210" s="14" customFormat="1">
      <c r="A210" s="14"/>
      <c r="B210" s="237"/>
      <c r="C210" s="238"/>
      <c r="D210" s="219" t="s">
        <v>149</v>
      </c>
      <c r="E210" s="239" t="s">
        <v>19</v>
      </c>
      <c r="F210" s="240" t="s">
        <v>167</v>
      </c>
      <c r="G210" s="238"/>
      <c r="H210" s="241">
        <v>278.06700000000001</v>
      </c>
      <c r="I210" s="242"/>
      <c r="J210" s="238"/>
      <c r="K210" s="238"/>
      <c r="L210" s="243"/>
      <c r="M210" s="244"/>
      <c r="N210" s="245"/>
      <c r="O210" s="245"/>
      <c r="P210" s="245"/>
      <c r="Q210" s="245"/>
      <c r="R210" s="245"/>
      <c r="S210" s="245"/>
      <c r="T210" s="246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7" t="s">
        <v>149</v>
      </c>
      <c r="AU210" s="247" t="s">
        <v>82</v>
      </c>
      <c r="AV210" s="14" t="s">
        <v>143</v>
      </c>
      <c r="AW210" s="14" t="s">
        <v>33</v>
      </c>
      <c r="AX210" s="14" t="s">
        <v>80</v>
      </c>
      <c r="AY210" s="247" t="s">
        <v>135</v>
      </c>
    </row>
    <row r="211" s="2" customFormat="1" ht="16.5" customHeight="1">
      <c r="A211" s="40"/>
      <c r="B211" s="41"/>
      <c r="C211" s="206" t="s">
        <v>282</v>
      </c>
      <c r="D211" s="206" t="s">
        <v>138</v>
      </c>
      <c r="E211" s="207" t="s">
        <v>446</v>
      </c>
      <c r="F211" s="208" t="s">
        <v>447</v>
      </c>
      <c r="G211" s="209" t="s">
        <v>141</v>
      </c>
      <c r="H211" s="210">
        <v>41.609999999999999</v>
      </c>
      <c r="I211" s="211"/>
      <c r="J211" s="212">
        <f>ROUND(I211*H211,2)</f>
        <v>0</v>
      </c>
      <c r="K211" s="208" t="s">
        <v>142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9.0000000000000006E-05</v>
      </c>
      <c r="R211" s="215">
        <f>Q211*H211</f>
        <v>0.0037449000000000002</v>
      </c>
      <c r="S211" s="215">
        <v>6.0000000000000002E-05</v>
      </c>
      <c r="T211" s="216">
        <f>S211*H211</f>
        <v>0.0024965999999999999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143</v>
      </c>
      <c r="AT211" s="217" t="s">
        <v>138</v>
      </c>
      <c r="AU211" s="217" t="s">
        <v>82</v>
      </c>
      <c r="AY211" s="19" t="s">
        <v>135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143</v>
      </c>
      <c r="BM211" s="217" t="s">
        <v>448</v>
      </c>
    </row>
    <row r="212" s="2" customFormat="1">
      <c r="A212" s="40"/>
      <c r="B212" s="41"/>
      <c r="C212" s="42"/>
      <c r="D212" s="219" t="s">
        <v>145</v>
      </c>
      <c r="E212" s="42"/>
      <c r="F212" s="220" t="s">
        <v>449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145</v>
      </c>
      <c r="AU212" s="19" t="s">
        <v>82</v>
      </c>
    </row>
    <row r="213" s="2" customFormat="1">
      <c r="A213" s="40"/>
      <c r="B213" s="41"/>
      <c r="C213" s="42"/>
      <c r="D213" s="224" t="s">
        <v>147</v>
      </c>
      <c r="E213" s="42"/>
      <c r="F213" s="225" t="s">
        <v>450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147</v>
      </c>
      <c r="AU213" s="19" t="s">
        <v>82</v>
      </c>
    </row>
    <row r="214" s="13" customFormat="1">
      <c r="A214" s="13"/>
      <c r="B214" s="226"/>
      <c r="C214" s="227"/>
      <c r="D214" s="219" t="s">
        <v>149</v>
      </c>
      <c r="E214" s="228" t="s">
        <v>19</v>
      </c>
      <c r="F214" s="229" t="s">
        <v>451</v>
      </c>
      <c r="G214" s="227"/>
      <c r="H214" s="230">
        <v>41.609999999999999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149</v>
      </c>
      <c r="AU214" s="236" t="s">
        <v>82</v>
      </c>
      <c r="AV214" s="13" t="s">
        <v>82</v>
      </c>
      <c r="AW214" s="13" t="s">
        <v>33</v>
      </c>
      <c r="AX214" s="13" t="s">
        <v>80</v>
      </c>
      <c r="AY214" s="236" t="s">
        <v>135</v>
      </c>
    </row>
    <row r="215" s="2" customFormat="1" ht="16.5" customHeight="1">
      <c r="A215" s="40"/>
      <c r="B215" s="41"/>
      <c r="C215" s="206" t="s">
        <v>288</v>
      </c>
      <c r="D215" s="206" t="s">
        <v>138</v>
      </c>
      <c r="E215" s="207" t="s">
        <v>452</v>
      </c>
      <c r="F215" s="208" t="s">
        <v>453</v>
      </c>
      <c r="G215" s="209" t="s">
        <v>177</v>
      </c>
      <c r="H215" s="210">
        <v>3</v>
      </c>
      <c r="I215" s="211"/>
      <c r="J215" s="212">
        <f>ROUND(I215*H215,2)</f>
        <v>0</v>
      </c>
      <c r="K215" s="208" t="s">
        <v>142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2.5018699999999998</v>
      </c>
      <c r="R215" s="215">
        <f>Q215*H215</f>
        <v>7.505609999999999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143</v>
      </c>
      <c r="AT215" s="217" t="s">
        <v>138</v>
      </c>
      <c r="AU215" s="217" t="s">
        <v>82</v>
      </c>
      <c r="AY215" s="19" t="s">
        <v>135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143</v>
      </c>
      <c r="BM215" s="217" t="s">
        <v>454</v>
      </c>
    </row>
    <row r="216" s="2" customFormat="1">
      <c r="A216" s="40"/>
      <c r="B216" s="41"/>
      <c r="C216" s="42"/>
      <c r="D216" s="219" t="s">
        <v>145</v>
      </c>
      <c r="E216" s="42"/>
      <c r="F216" s="220" t="s">
        <v>455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145</v>
      </c>
      <c r="AU216" s="19" t="s">
        <v>82</v>
      </c>
    </row>
    <row r="217" s="2" customFormat="1">
      <c r="A217" s="40"/>
      <c r="B217" s="41"/>
      <c r="C217" s="42"/>
      <c r="D217" s="224" t="s">
        <v>147</v>
      </c>
      <c r="E217" s="42"/>
      <c r="F217" s="225" t="s">
        <v>456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147</v>
      </c>
      <c r="AU217" s="19" t="s">
        <v>82</v>
      </c>
    </row>
    <row r="218" s="13" customFormat="1">
      <c r="A218" s="13"/>
      <c r="B218" s="226"/>
      <c r="C218" s="227"/>
      <c r="D218" s="219" t="s">
        <v>149</v>
      </c>
      <c r="E218" s="228" t="s">
        <v>19</v>
      </c>
      <c r="F218" s="229" t="s">
        <v>457</v>
      </c>
      <c r="G218" s="227"/>
      <c r="H218" s="230">
        <v>3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149</v>
      </c>
      <c r="AU218" s="236" t="s">
        <v>82</v>
      </c>
      <c r="AV218" s="13" t="s">
        <v>82</v>
      </c>
      <c r="AW218" s="13" t="s">
        <v>33</v>
      </c>
      <c r="AX218" s="13" t="s">
        <v>80</v>
      </c>
      <c r="AY218" s="236" t="s">
        <v>135</v>
      </c>
    </row>
    <row r="219" s="2" customFormat="1" ht="16.5" customHeight="1">
      <c r="A219" s="40"/>
      <c r="B219" s="41"/>
      <c r="C219" s="206" t="s">
        <v>295</v>
      </c>
      <c r="D219" s="206" t="s">
        <v>138</v>
      </c>
      <c r="E219" s="207" t="s">
        <v>458</v>
      </c>
      <c r="F219" s="208" t="s">
        <v>459</v>
      </c>
      <c r="G219" s="209" t="s">
        <v>460</v>
      </c>
      <c r="H219" s="210">
        <v>1</v>
      </c>
      <c r="I219" s="211"/>
      <c r="J219" s="212">
        <f>ROUND(I219*H219,2)</f>
        <v>0</v>
      </c>
      <c r="K219" s="208" t="s">
        <v>142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0.056439999999999997</v>
      </c>
      <c r="R219" s="215">
        <f>Q219*H219</f>
        <v>0.056439999999999997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143</v>
      </c>
      <c r="AT219" s="217" t="s">
        <v>138</v>
      </c>
      <c r="AU219" s="217" t="s">
        <v>82</v>
      </c>
      <c r="AY219" s="19" t="s">
        <v>135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143</v>
      </c>
      <c r="BM219" s="217" t="s">
        <v>461</v>
      </c>
    </row>
    <row r="220" s="2" customFormat="1">
      <c r="A220" s="40"/>
      <c r="B220" s="41"/>
      <c r="C220" s="42"/>
      <c r="D220" s="219" t="s">
        <v>145</v>
      </c>
      <c r="E220" s="42"/>
      <c r="F220" s="220" t="s">
        <v>462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145</v>
      </c>
      <c r="AU220" s="19" t="s">
        <v>82</v>
      </c>
    </row>
    <row r="221" s="2" customFormat="1">
      <c r="A221" s="40"/>
      <c r="B221" s="41"/>
      <c r="C221" s="42"/>
      <c r="D221" s="224" t="s">
        <v>147</v>
      </c>
      <c r="E221" s="42"/>
      <c r="F221" s="225" t="s">
        <v>463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147</v>
      </c>
      <c r="AU221" s="19" t="s">
        <v>82</v>
      </c>
    </row>
    <row r="222" s="13" customFormat="1">
      <c r="A222" s="13"/>
      <c r="B222" s="226"/>
      <c r="C222" s="227"/>
      <c r="D222" s="219" t="s">
        <v>149</v>
      </c>
      <c r="E222" s="228" t="s">
        <v>19</v>
      </c>
      <c r="F222" s="229" t="s">
        <v>464</v>
      </c>
      <c r="G222" s="227"/>
      <c r="H222" s="230">
        <v>1</v>
      </c>
      <c r="I222" s="231"/>
      <c r="J222" s="227"/>
      <c r="K222" s="227"/>
      <c r="L222" s="232"/>
      <c r="M222" s="233"/>
      <c r="N222" s="234"/>
      <c r="O222" s="234"/>
      <c r="P222" s="234"/>
      <c r="Q222" s="234"/>
      <c r="R222" s="234"/>
      <c r="S222" s="234"/>
      <c r="T222" s="23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6" t="s">
        <v>149</v>
      </c>
      <c r="AU222" s="236" t="s">
        <v>82</v>
      </c>
      <c r="AV222" s="13" t="s">
        <v>82</v>
      </c>
      <c r="AW222" s="13" t="s">
        <v>33</v>
      </c>
      <c r="AX222" s="13" t="s">
        <v>80</v>
      </c>
      <c r="AY222" s="236" t="s">
        <v>135</v>
      </c>
    </row>
    <row r="223" s="2" customFormat="1" ht="21.75" customHeight="1">
      <c r="A223" s="40"/>
      <c r="B223" s="41"/>
      <c r="C223" s="261" t="s">
        <v>304</v>
      </c>
      <c r="D223" s="261" t="s">
        <v>338</v>
      </c>
      <c r="E223" s="262" t="s">
        <v>465</v>
      </c>
      <c r="F223" s="263" t="s">
        <v>466</v>
      </c>
      <c r="G223" s="264" t="s">
        <v>460</v>
      </c>
      <c r="H223" s="265">
        <v>1</v>
      </c>
      <c r="I223" s="266"/>
      <c r="J223" s="267">
        <f>ROUND(I223*H223,2)</f>
        <v>0</v>
      </c>
      <c r="K223" s="263" t="s">
        <v>142</v>
      </c>
      <c r="L223" s="268"/>
      <c r="M223" s="269" t="s">
        <v>19</v>
      </c>
      <c r="N223" s="270" t="s">
        <v>43</v>
      </c>
      <c r="O223" s="86"/>
      <c r="P223" s="215">
        <f>O223*H223</f>
        <v>0</v>
      </c>
      <c r="Q223" s="215">
        <v>0.014579999999999999</v>
      </c>
      <c r="R223" s="215">
        <f>Q223*H223</f>
        <v>0.014579999999999999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202</v>
      </c>
      <c r="AT223" s="217" t="s">
        <v>338</v>
      </c>
      <c r="AU223" s="217" t="s">
        <v>82</v>
      </c>
      <c r="AY223" s="19" t="s">
        <v>135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80</v>
      </c>
      <c r="BK223" s="218">
        <f>ROUND(I223*H223,2)</f>
        <v>0</v>
      </c>
      <c r="BL223" s="19" t="s">
        <v>143</v>
      </c>
      <c r="BM223" s="217" t="s">
        <v>467</v>
      </c>
    </row>
    <row r="224" s="2" customFormat="1">
      <c r="A224" s="40"/>
      <c r="B224" s="41"/>
      <c r="C224" s="42"/>
      <c r="D224" s="219" t="s">
        <v>145</v>
      </c>
      <c r="E224" s="42"/>
      <c r="F224" s="220" t="s">
        <v>466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145</v>
      </c>
      <c r="AU224" s="19" t="s">
        <v>82</v>
      </c>
    </row>
    <row r="225" s="12" customFormat="1" ht="22.8" customHeight="1">
      <c r="A225" s="12"/>
      <c r="B225" s="190"/>
      <c r="C225" s="191"/>
      <c r="D225" s="192" t="s">
        <v>71</v>
      </c>
      <c r="E225" s="204" t="s">
        <v>136</v>
      </c>
      <c r="F225" s="204" t="s">
        <v>137</v>
      </c>
      <c r="G225" s="191"/>
      <c r="H225" s="191"/>
      <c r="I225" s="194"/>
      <c r="J225" s="205">
        <f>BK225</f>
        <v>0</v>
      </c>
      <c r="K225" s="191"/>
      <c r="L225" s="196"/>
      <c r="M225" s="197"/>
      <c r="N225" s="198"/>
      <c r="O225" s="198"/>
      <c r="P225" s="199">
        <f>SUM(P226:P233)</f>
        <v>0</v>
      </c>
      <c r="Q225" s="198"/>
      <c r="R225" s="199">
        <f>SUM(R226:R233)</f>
        <v>0.0054391999999999999</v>
      </c>
      <c r="S225" s="198"/>
      <c r="T225" s="200">
        <f>SUM(T226:T233)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1" t="s">
        <v>80</v>
      </c>
      <c r="AT225" s="202" t="s">
        <v>71</v>
      </c>
      <c r="AU225" s="202" t="s">
        <v>80</v>
      </c>
      <c r="AY225" s="201" t="s">
        <v>135</v>
      </c>
      <c r="BK225" s="203">
        <f>SUM(BK226:BK233)</f>
        <v>0</v>
      </c>
    </row>
    <row r="226" s="2" customFormat="1" ht="24.15" customHeight="1">
      <c r="A226" s="40"/>
      <c r="B226" s="41"/>
      <c r="C226" s="206" t="s">
        <v>7</v>
      </c>
      <c r="D226" s="206" t="s">
        <v>138</v>
      </c>
      <c r="E226" s="207" t="s">
        <v>468</v>
      </c>
      <c r="F226" s="208" t="s">
        <v>469</v>
      </c>
      <c r="G226" s="209" t="s">
        <v>141</v>
      </c>
      <c r="H226" s="210">
        <v>118.06999999999999</v>
      </c>
      <c r="I226" s="211"/>
      <c r="J226" s="212">
        <f>ROUND(I226*H226,2)</f>
        <v>0</v>
      </c>
      <c r="K226" s="208" t="s">
        <v>142</v>
      </c>
      <c r="L226" s="46"/>
      <c r="M226" s="213" t="s">
        <v>19</v>
      </c>
      <c r="N226" s="214" t="s">
        <v>43</v>
      </c>
      <c r="O226" s="86"/>
      <c r="P226" s="215">
        <f>O226*H226</f>
        <v>0</v>
      </c>
      <c r="Q226" s="215">
        <v>0</v>
      </c>
      <c r="R226" s="215">
        <f>Q226*H226</f>
        <v>0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143</v>
      </c>
      <c r="AT226" s="217" t="s">
        <v>138</v>
      </c>
      <c r="AU226" s="217" t="s">
        <v>82</v>
      </c>
      <c r="AY226" s="19" t="s">
        <v>135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80</v>
      </c>
      <c r="BK226" s="218">
        <f>ROUND(I226*H226,2)</f>
        <v>0</v>
      </c>
      <c r="BL226" s="19" t="s">
        <v>143</v>
      </c>
      <c r="BM226" s="217" t="s">
        <v>470</v>
      </c>
    </row>
    <row r="227" s="2" customFormat="1">
      <c r="A227" s="40"/>
      <c r="B227" s="41"/>
      <c r="C227" s="42"/>
      <c r="D227" s="219" t="s">
        <v>145</v>
      </c>
      <c r="E227" s="42"/>
      <c r="F227" s="220" t="s">
        <v>471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145</v>
      </c>
      <c r="AU227" s="19" t="s">
        <v>82</v>
      </c>
    </row>
    <row r="228" s="2" customFormat="1">
      <c r="A228" s="40"/>
      <c r="B228" s="41"/>
      <c r="C228" s="42"/>
      <c r="D228" s="224" t="s">
        <v>147</v>
      </c>
      <c r="E228" s="42"/>
      <c r="F228" s="225" t="s">
        <v>472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147</v>
      </c>
      <c r="AU228" s="19" t="s">
        <v>82</v>
      </c>
    </row>
    <row r="229" s="13" customFormat="1">
      <c r="A229" s="13"/>
      <c r="B229" s="226"/>
      <c r="C229" s="227"/>
      <c r="D229" s="219" t="s">
        <v>149</v>
      </c>
      <c r="E229" s="228" t="s">
        <v>19</v>
      </c>
      <c r="F229" s="229" t="s">
        <v>473</v>
      </c>
      <c r="G229" s="227"/>
      <c r="H229" s="230">
        <v>118.06999999999999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6" t="s">
        <v>149</v>
      </c>
      <c r="AU229" s="236" t="s">
        <v>82</v>
      </c>
      <c r="AV229" s="13" t="s">
        <v>82</v>
      </c>
      <c r="AW229" s="13" t="s">
        <v>33</v>
      </c>
      <c r="AX229" s="13" t="s">
        <v>80</v>
      </c>
      <c r="AY229" s="236" t="s">
        <v>135</v>
      </c>
    </row>
    <row r="230" s="2" customFormat="1" ht="16.5" customHeight="1">
      <c r="A230" s="40"/>
      <c r="B230" s="41"/>
      <c r="C230" s="206" t="s">
        <v>474</v>
      </c>
      <c r="D230" s="206" t="s">
        <v>138</v>
      </c>
      <c r="E230" s="207" t="s">
        <v>475</v>
      </c>
      <c r="F230" s="208" t="s">
        <v>476</v>
      </c>
      <c r="G230" s="209" t="s">
        <v>141</v>
      </c>
      <c r="H230" s="210">
        <v>135.97999999999999</v>
      </c>
      <c r="I230" s="211"/>
      <c r="J230" s="212">
        <f>ROUND(I230*H230,2)</f>
        <v>0</v>
      </c>
      <c r="K230" s="208" t="s">
        <v>142</v>
      </c>
      <c r="L230" s="46"/>
      <c r="M230" s="213" t="s">
        <v>19</v>
      </c>
      <c r="N230" s="214" t="s">
        <v>43</v>
      </c>
      <c r="O230" s="86"/>
      <c r="P230" s="215">
        <f>O230*H230</f>
        <v>0</v>
      </c>
      <c r="Q230" s="215">
        <v>4.0000000000000003E-05</v>
      </c>
      <c r="R230" s="215">
        <f>Q230*H230</f>
        <v>0.0054391999999999999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143</v>
      </c>
      <c r="AT230" s="217" t="s">
        <v>138</v>
      </c>
      <c r="AU230" s="217" t="s">
        <v>82</v>
      </c>
      <c r="AY230" s="19" t="s">
        <v>135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80</v>
      </c>
      <c r="BK230" s="218">
        <f>ROUND(I230*H230,2)</f>
        <v>0</v>
      </c>
      <c r="BL230" s="19" t="s">
        <v>143</v>
      </c>
      <c r="BM230" s="217" t="s">
        <v>477</v>
      </c>
    </row>
    <row r="231" s="2" customFormat="1">
      <c r="A231" s="40"/>
      <c r="B231" s="41"/>
      <c r="C231" s="42"/>
      <c r="D231" s="219" t="s">
        <v>145</v>
      </c>
      <c r="E231" s="42"/>
      <c r="F231" s="220" t="s">
        <v>478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145</v>
      </c>
      <c r="AU231" s="19" t="s">
        <v>82</v>
      </c>
    </row>
    <row r="232" s="2" customFormat="1">
      <c r="A232" s="40"/>
      <c r="B232" s="41"/>
      <c r="C232" s="42"/>
      <c r="D232" s="224" t="s">
        <v>147</v>
      </c>
      <c r="E232" s="42"/>
      <c r="F232" s="225" t="s">
        <v>479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147</v>
      </c>
      <c r="AU232" s="19" t="s">
        <v>82</v>
      </c>
    </row>
    <row r="233" s="13" customFormat="1">
      <c r="A233" s="13"/>
      <c r="B233" s="226"/>
      <c r="C233" s="227"/>
      <c r="D233" s="219" t="s">
        <v>149</v>
      </c>
      <c r="E233" s="228" t="s">
        <v>19</v>
      </c>
      <c r="F233" s="229" t="s">
        <v>480</v>
      </c>
      <c r="G233" s="227"/>
      <c r="H233" s="230">
        <v>135.97999999999999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149</v>
      </c>
      <c r="AU233" s="236" t="s">
        <v>82</v>
      </c>
      <c r="AV233" s="13" t="s">
        <v>82</v>
      </c>
      <c r="AW233" s="13" t="s">
        <v>33</v>
      </c>
      <c r="AX233" s="13" t="s">
        <v>80</v>
      </c>
      <c r="AY233" s="236" t="s">
        <v>135</v>
      </c>
    </row>
    <row r="234" s="12" customFormat="1" ht="22.8" customHeight="1">
      <c r="A234" s="12"/>
      <c r="B234" s="190"/>
      <c r="C234" s="191"/>
      <c r="D234" s="192" t="s">
        <v>71</v>
      </c>
      <c r="E234" s="204" t="s">
        <v>481</v>
      </c>
      <c r="F234" s="204" t="s">
        <v>482</v>
      </c>
      <c r="G234" s="191"/>
      <c r="H234" s="191"/>
      <c r="I234" s="194"/>
      <c r="J234" s="205">
        <f>BK234</f>
        <v>0</v>
      </c>
      <c r="K234" s="191"/>
      <c r="L234" s="196"/>
      <c r="M234" s="197"/>
      <c r="N234" s="198"/>
      <c r="O234" s="198"/>
      <c r="P234" s="199">
        <f>SUM(P235:P237)</f>
        <v>0</v>
      </c>
      <c r="Q234" s="198"/>
      <c r="R234" s="199">
        <f>SUM(R235:R237)</f>
        <v>0</v>
      </c>
      <c r="S234" s="198"/>
      <c r="T234" s="200">
        <f>SUM(T235:T237)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1" t="s">
        <v>80</v>
      </c>
      <c r="AT234" s="202" t="s">
        <v>71</v>
      </c>
      <c r="AU234" s="202" t="s">
        <v>80</v>
      </c>
      <c r="AY234" s="201" t="s">
        <v>135</v>
      </c>
      <c r="BK234" s="203">
        <f>SUM(BK235:BK237)</f>
        <v>0</v>
      </c>
    </row>
    <row r="235" s="2" customFormat="1" ht="16.5" customHeight="1">
      <c r="A235" s="40"/>
      <c r="B235" s="41"/>
      <c r="C235" s="206" t="s">
        <v>483</v>
      </c>
      <c r="D235" s="206" t="s">
        <v>138</v>
      </c>
      <c r="E235" s="207" t="s">
        <v>484</v>
      </c>
      <c r="F235" s="208" t="s">
        <v>485</v>
      </c>
      <c r="G235" s="209" t="s">
        <v>225</v>
      </c>
      <c r="H235" s="210">
        <v>21.100000000000001</v>
      </c>
      <c r="I235" s="211"/>
      <c r="J235" s="212">
        <f>ROUND(I235*H235,2)</f>
        <v>0</v>
      </c>
      <c r="K235" s="208" t="s">
        <v>142</v>
      </c>
      <c r="L235" s="46"/>
      <c r="M235" s="213" t="s">
        <v>19</v>
      </c>
      <c r="N235" s="214" t="s">
        <v>43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143</v>
      </c>
      <c r="AT235" s="217" t="s">
        <v>138</v>
      </c>
      <c r="AU235" s="217" t="s">
        <v>82</v>
      </c>
      <c r="AY235" s="19" t="s">
        <v>135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143</v>
      </c>
      <c r="BM235" s="217" t="s">
        <v>486</v>
      </c>
    </row>
    <row r="236" s="2" customFormat="1">
      <c r="A236" s="40"/>
      <c r="B236" s="41"/>
      <c r="C236" s="42"/>
      <c r="D236" s="219" t="s">
        <v>145</v>
      </c>
      <c r="E236" s="42"/>
      <c r="F236" s="220" t="s">
        <v>487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145</v>
      </c>
      <c r="AU236" s="19" t="s">
        <v>82</v>
      </c>
    </row>
    <row r="237" s="2" customFormat="1">
      <c r="A237" s="40"/>
      <c r="B237" s="41"/>
      <c r="C237" s="42"/>
      <c r="D237" s="224" t="s">
        <v>147</v>
      </c>
      <c r="E237" s="42"/>
      <c r="F237" s="225" t="s">
        <v>488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147</v>
      </c>
      <c r="AU237" s="19" t="s">
        <v>82</v>
      </c>
    </row>
    <row r="238" s="12" customFormat="1" ht="25.92" customHeight="1">
      <c r="A238" s="12"/>
      <c r="B238" s="190"/>
      <c r="C238" s="191"/>
      <c r="D238" s="192" t="s">
        <v>71</v>
      </c>
      <c r="E238" s="193" t="s">
        <v>247</v>
      </c>
      <c r="F238" s="193" t="s">
        <v>248</v>
      </c>
      <c r="G238" s="191"/>
      <c r="H238" s="191"/>
      <c r="I238" s="194"/>
      <c r="J238" s="195">
        <f>BK238</f>
        <v>0</v>
      </c>
      <c r="K238" s="191"/>
      <c r="L238" s="196"/>
      <c r="M238" s="197"/>
      <c r="N238" s="198"/>
      <c r="O238" s="198"/>
      <c r="P238" s="199">
        <f>P239+P255+P272+P300+P317+P357+P396+P458+P468+P513</f>
        <v>0</v>
      </c>
      <c r="Q238" s="198"/>
      <c r="R238" s="199">
        <f>R239+R255+R272+R300+R317+R357+R396+R458+R468+R513</f>
        <v>6.6947548100000001</v>
      </c>
      <c r="S238" s="198"/>
      <c r="T238" s="200">
        <f>T239+T255+T272+T300+T317+T357+T396+T458+T468+T513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1" t="s">
        <v>82</v>
      </c>
      <c r="AT238" s="202" t="s">
        <v>71</v>
      </c>
      <c r="AU238" s="202" t="s">
        <v>72</v>
      </c>
      <c r="AY238" s="201" t="s">
        <v>135</v>
      </c>
      <c r="BK238" s="203">
        <f>BK239+BK255+BK272+BK300+BK317+BK357+BK396+BK458+BK468+BK513</f>
        <v>0</v>
      </c>
    </row>
    <row r="239" s="12" customFormat="1" ht="22.8" customHeight="1">
      <c r="A239" s="12"/>
      <c r="B239" s="190"/>
      <c r="C239" s="191"/>
      <c r="D239" s="192" t="s">
        <v>71</v>
      </c>
      <c r="E239" s="204" t="s">
        <v>489</v>
      </c>
      <c r="F239" s="204" t="s">
        <v>490</v>
      </c>
      <c r="G239" s="191"/>
      <c r="H239" s="191"/>
      <c r="I239" s="194"/>
      <c r="J239" s="205">
        <f>BK239</f>
        <v>0</v>
      </c>
      <c r="K239" s="191"/>
      <c r="L239" s="196"/>
      <c r="M239" s="197"/>
      <c r="N239" s="198"/>
      <c r="O239" s="198"/>
      <c r="P239" s="199">
        <f>SUM(P240:P254)</f>
        <v>0</v>
      </c>
      <c r="Q239" s="198"/>
      <c r="R239" s="199">
        <f>SUM(R240:R254)</f>
        <v>0.30900119999999998</v>
      </c>
      <c r="S239" s="198"/>
      <c r="T239" s="200">
        <f>SUM(T240:T254)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1" t="s">
        <v>82</v>
      </c>
      <c r="AT239" s="202" t="s">
        <v>71</v>
      </c>
      <c r="AU239" s="202" t="s">
        <v>80</v>
      </c>
      <c r="AY239" s="201" t="s">
        <v>135</v>
      </c>
      <c r="BK239" s="203">
        <f>SUM(BK240:BK254)</f>
        <v>0</v>
      </c>
    </row>
    <row r="240" s="2" customFormat="1" ht="24.15" customHeight="1">
      <c r="A240" s="40"/>
      <c r="B240" s="41"/>
      <c r="C240" s="206" t="s">
        <v>491</v>
      </c>
      <c r="D240" s="206" t="s">
        <v>138</v>
      </c>
      <c r="E240" s="207" t="s">
        <v>492</v>
      </c>
      <c r="F240" s="208" t="s">
        <v>493</v>
      </c>
      <c r="G240" s="209" t="s">
        <v>141</v>
      </c>
      <c r="H240" s="210">
        <v>81.670000000000002</v>
      </c>
      <c r="I240" s="211"/>
      <c r="J240" s="212">
        <f>ROUND(I240*H240,2)</f>
        <v>0</v>
      </c>
      <c r="K240" s="208" t="s">
        <v>19</v>
      </c>
      <c r="L240" s="46"/>
      <c r="M240" s="213" t="s">
        <v>19</v>
      </c>
      <c r="N240" s="214" t="s">
        <v>43</v>
      </c>
      <c r="O240" s="86"/>
      <c r="P240" s="215">
        <f>O240*H240</f>
        <v>0</v>
      </c>
      <c r="Q240" s="215">
        <v>0.00036000000000000002</v>
      </c>
      <c r="R240" s="215">
        <f>Q240*H240</f>
        <v>0.029401200000000002</v>
      </c>
      <c r="S240" s="215">
        <v>0</v>
      </c>
      <c r="T240" s="216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7" t="s">
        <v>254</v>
      </c>
      <c r="AT240" s="217" t="s">
        <v>138</v>
      </c>
      <c r="AU240" s="217" t="s">
        <v>82</v>
      </c>
      <c r="AY240" s="19" t="s">
        <v>135</v>
      </c>
      <c r="BE240" s="218">
        <f>IF(N240="základní",J240,0)</f>
        <v>0</v>
      </c>
      <c r="BF240" s="218">
        <f>IF(N240="snížená",J240,0)</f>
        <v>0</v>
      </c>
      <c r="BG240" s="218">
        <f>IF(N240="zákl. přenesená",J240,0)</f>
        <v>0</v>
      </c>
      <c r="BH240" s="218">
        <f>IF(N240="sníž. přenesená",J240,0)</f>
        <v>0</v>
      </c>
      <c r="BI240" s="218">
        <f>IF(N240="nulová",J240,0)</f>
        <v>0</v>
      </c>
      <c r="BJ240" s="19" t="s">
        <v>80</v>
      </c>
      <c r="BK240" s="218">
        <f>ROUND(I240*H240,2)</f>
        <v>0</v>
      </c>
      <c r="BL240" s="19" t="s">
        <v>254</v>
      </c>
      <c r="BM240" s="217" t="s">
        <v>494</v>
      </c>
    </row>
    <row r="241" s="2" customFormat="1">
      <c r="A241" s="40"/>
      <c r="B241" s="41"/>
      <c r="C241" s="42"/>
      <c r="D241" s="219" t="s">
        <v>145</v>
      </c>
      <c r="E241" s="42"/>
      <c r="F241" s="220" t="s">
        <v>493</v>
      </c>
      <c r="G241" s="42"/>
      <c r="H241" s="42"/>
      <c r="I241" s="221"/>
      <c r="J241" s="42"/>
      <c r="K241" s="42"/>
      <c r="L241" s="46"/>
      <c r="M241" s="222"/>
      <c r="N241" s="223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145</v>
      </c>
      <c r="AU241" s="19" t="s">
        <v>82</v>
      </c>
    </row>
    <row r="242" s="13" customFormat="1">
      <c r="A242" s="13"/>
      <c r="B242" s="226"/>
      <c r="C242" s="227"/>
      <c r="D242" s="219" t="s">
        <v>149</v>
      </c>
      <c r="E242" s="228" t="s">
        <v>19</v>
      </c>
      <c r="F242" s="229" t="s">
        <v>495</v>
      </c>
      <c r="G242" s="227"/>
      <c r="H242" s="230">
        <v>81.670000000000002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6" t="s">
        <v>149</v>
      </c>
      <c r="AU242" s="236" t="s">
        <v>82</v>
      </c>
      <c r="AV242" s="13" t="s">
        <v>82</v>
      </c>
      <c r="AW242" s="13" t="s">
        <v>33</v>
      </c>
      <c r="AX242" s="13" t="s">
        <v>80</v>
      </c>
      <c r="AY242" s="236" t="s">
        <v>135</v>
      </c>
    </row>
    <row r="243" s="2" customFormat="1" ht="16.5" customHeight="1">
      <c r="A243" s="40"/>
      <c r="B243" s="41"/>
      <c r="C243" s="261" t="s">
        <v>496</v>
      </c>
      <c r="D243" s="261" t="s">
        <v>338</v>
      </c>
      <c r="E243" s="262" t="s">
        <v>497</v>
      </c>
      <c r="F243" s="263" t="s">
        <v>498</v>
      </c>
      <c r="G243" s="264" t="s">
        <v>141</v>
      </c>
      <c r="H243" s="265">
        <v>81.670000000000002</v>
      </c>
      <c r="I243" s="266"/>
      <c r="J243" s="267">
        <f>ROUND(I243*H243,2)</f>
        <v>0</v>
      </c>
      <c r="K243" s="263" t="s">
        <v>19</v>
      </c>
      <c r="L243" s="268"/>
      <c r="M243" s="269" t="s">
        <v>19</v>
      </c>
      <c r="N243" s="270" t="s">
        <v>43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499</v>
      </c>
      <c r="AT243" s="217" t="s">
        <v>338</v>
      </c>
      <c r="AU243" s="217" t="s">
        <v>82</v>
      </c>
      <c r="AY243" s="19" t="s">
        <v>135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80</v>
      </c>
      <c r="BK243" s="218">
        <f>ROUND(I243*H243,2)</f>
        <v>0</v>
      </c>
      <c r="BL243" s="19" t="s">
        <v>254</v>
      </c>
      <c r="BM243" s="217" t="s">
        <v>500</v>
      </c>
    </row>
    <row r="244" s="2" customFormat="1">
      <c r="A244" s="40"/>
      <c r="B244" s="41"/>
      <c r="C244" s="42"/>
      <c r="D244" s="219" t="s">
        <v>145</v>
      </c>
      <c r="E244" s="42"/>
      <c r="F244" s="220" t="s">
        <v>498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145</v>
      </c>
      <c r="AU244" s="19" t="s">
        <v>82</v>
      </c>
    </row>
    <row r="245" s="2" customFormat="1" ht="16.5" customHeight="1">
      <c r="A245" s="40"/>
      <c r="B245" s="41"/>
      <c r="C245" s="206" t="s">
        <v>501</v>
      </c>
      <c r="D245" s="206" t="s">
        <v>138</v>
      </c>
      <c r="E245" s="207" t="s">
        <v>502</v>
      </c>
      <c r="F245" s="208" t="s">
        <v>503</v>
      </c>
      <c r="G245" s="209" t="s">
        <v>460</v>
      </c>
      <c r="H245" s="210">
        <v>60</v>
      </c>
      <c r="I245" s="211"/>
      <c r="J245" s="212">
        <f>ROUND(I245*H245,2)</f>
        <v>0</v>
      </c>
      <c r="K245" s="208" t="s">
        <v>19</v>
      </c>
      <c r="L245" s="46"/>
      <c r="M245" s="213" t="s">
        <v>19</v>
      </c>
      <c r="N245" s="214" t="s">
        <v>43</v>
      </c>
      <c r="O245" s="86"/>
      <c r="P245" s="215">
        <f>O245*H245</f>
        <v>0</v>
      </c>
      <c r="Q245" s="215">
        <v>0.00016000000000000001</v>
      </c>
      <c r="R245" s="215">
        <f>Q245*H245</f>
        <v>0.0096000000000000009</v>
      </c>
      <c r="S245" s="215">
        <v>0</v>
      </c>
      <c r="T245" s="216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7" t="s">
        <v>254</v>
      </c>
      <c r="AT245" s="217" t="s">
        <v>138</v>
      </c>
      <c r="AU245" s="217" t="s">
        <v>82</v>
      </c>
      <c r="AY245" s="19" t="s">
        <v>135</v>
      </c>
      <c r="BE245" s="218">
        <f>IF(N245="základní",J245,0)</f>
        <v>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9" t="s">
        <v>80</v>
      </c>
      <c r="BK245" s="218">
        <f>ROUND(I245*H245,2)</f>
        <v>0</v>
      </c>
      <c r="BL245" s="19" t="s">
        <v>254</v>
      </c>
      <c r="BM245" s="217" t="s">
        <v>504</v>
      </c>
    </row>
    <row r="246" s="2" customFormat="1">
      <c r="A246" s="40"/>
      <c r="B246" s="41"/>
      <c r="C246" s="42"/>
      <c r="D246" s="219" t="s">
        <v>145</v>
      </c>
      <c r="E246" s="42"/>
      <c r="F246" s="220" t="s">
        <v>503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145</v>
      </c>
      <c r="AU246" s="19" t="s">
        <v>82</v>
      </c>
    </row>
    <row r="247" s="13" customFormat="1">
      <c r="A247" s="13"/>
      <c r="B247" s="226"/>
      <c r="C247" s="227"/>
      <c r="D247" s="219" t="s">
        <v>149</v>
      </c>
      <c r="E247" s="228" t="s">
        <v>19</v>
      </c>
      <c r="F247" s="229" t="s">
        <v>505</v>
      </c>
      <c r="G247" s="227"/>
      <c r="H247" s="230">
        <v>60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149</v>
      </c>
      <c r="AU247" s="236" t="s">
        <v>82</v>
      </c>
      <c r="AV247" s="13" t="s">
        <v>82</v>
      </c>
      <c r="AW247" s="13" t="s">
        <v>33</v>
      </c>
      <c r="AX247" s="13" t="s">
        <v>80</v>
      </c>
      <c r="AY247" s="236" t="s">
        <v>135</v>
      </c>
    </row>
    <row r="248" s="2" customFormat="1" ht="24.15" customHeight="1">
      <c r="A248" s="40"/>
      <c r="B248" s="41"/>
      <c r="C248" s="261" t="s">
        <v>506</v>
      </c>
      <c r="D248" s="261" t="s">
        <v>338</v>
      </c>
      <c r="E248" s="262" t="s">
        <v>507</v>
      </c>
      <c r="F248" s="263" t="s">
        <v>508</v>
      </c>
      <c r="G248" s="264" t="s">
        <v>460</v>
      </c>
      <c r="H248" s="265">
        <v>30</v>
      </c>
      <c r="I248" s="266"/>
      <c r="J248" s="267">
        <f>ROUND(I248*H248,2)</f>
        <v>0</v>
      </c>
      <c r="K248" s="263" t="s">
        <v>19</v>
      </c>
      <c r="L248" s="268"/>
      <c r="M248" s="269" t="s">
        <v>19</v>
      </c>
      <c r="N248" s="270" t="s">
        <v>43</v>
      </c>
      <c r="O248" s="86"/>
      <c r="P248" s="215">
        <f>O248*H248</f>
        <v>0</v>
      </c>
      <c r="Q248" s="215">
        <v>0.0044999999999999997</v>
      </c>
      <c r="R248" s="215">
        <f>Q248*H248</f>
        <v>0.13499999999999998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499</v>
      </c>
      <c r="AT248" s="217" t="s">
        <v>338</v>
      </c>
      <c r="AU248" s="217" t="s">
        <v>82</v>
      </c>
      <c r="AY248" s="19" t="s">
        <v>135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80</v>
      </c>
      <c r="BK248" s="218">
        <f>ROUND(I248*H248,2)</f>
        <v>0</v>
      </c>
      <c r="BL248" s="19" t="s">
        <v>254</v>
      </c>
      <c r="BM248" s="217" t="s">
        <v>509</v>
      </c>
    </row>
    <row r="249" s="2" customFormat="1">
      <c r="A249" s="40"/>
      <c r="B249" s="41"/>
      <c r="C249" s="42"/>
      <c r="D249" s="219" t="s">
        <v>145</v>
      </c>
      <c r="E249" s="42"/>
      <c r="F249" s="220" t="s">
        <v>508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145</v>
      </c>
      <c r="AU249" s="19" t="s">
        <v>82</v>
      </c>
    </row>
    <row r="250" s="2" customFormat="1" ht="24.15" customHeight="1">
      <c r="A250" s="40"/>
      <c r="B250" s="41"/>
      <c r="C250" s="261" t="s">
        <v>510</v>
      </c>
      <c r="D250" s="261" t="s">
        <v>338</v>
      </c>
      <c r="E250" s="262" t="s">
        <v>511</v>
      </c>
      <c r="F250" s="263" t="s">
        <v>512</v>
      </c>
      <c r="G250" s="264" t="s">
        <v>460</v>
      </c>
      <c r="H250" s="265">
        <v>30</v>
      </c>
      <c r="I250" s="266"/>
      <c r="J250" s="267">
        <f>ROUND(I250*H250,2)</f>
        <v>0</v>
      </c>
      <c r="K250" s="263" t="s">
        <v>19</v>
      </c>
      <c r="L250" s="268"/>
      <c r="M250" s="269" t="s">
        <v>19</v>
      </c>
      <c r="N250" s="270" t="s">
        <v>43</v>
      </c>
      <c r="O250" s="86"/>
      <c r="P250" s="215">
        <f>O250*H250</f>
        <v>0</v>
      </c>
      <c r="Q250" s="215">
        <v>0.0044999999999999997</v>
      </c>
      <c r="R250" s="215">
        <f>Q250*H250</f>
        <v>0.13499999999999998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499</v>
      </c>
      <c r="AT250" s="217" t="s">
        <v>338</v>
      </c>
      <c r="AU250" s="217" t="s">
        <v>82</v>
      </c>
      <c r="AY250" s="19" t="s">
        <v>135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80</v>
      </c>
      <c r="BK250" s="218">
        <f>ROUND(I250*H250,2)</f>
        <v>0</v>
      </c>
      <c r="BL250" s="19" t="s">
        <v>254</v>
      </c>
      <c r="BM250" s="217" t="s">
        <v>513</v>
      </c>
    </row>
    <row r="251" s="2" customFormat="1">
      <c r="A251" s="40"/>
      <c r="B251" s="41"/>
      <c r="C251" s="42"/>
      <c r="D251" s="219" t="s">
        <v>145</v>
      </c>
      <c r="E251" s="42"/>
      <c r="F251" s="220" t="s">
        <v>512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145</v>
      </c>
      <c r="AU251" s="19" t="s">
        <v>82</v>
      </c>
    </row>
    <row r="252" s="2" customFormat="1" ht="16.5" customHeight="1">
      <c r="A252" s="40"/>
      <c r="B252" s="41"/>
      <c r="C252" s="206" t="s">
        <v>514</v>
      </c>
      <c r="D252" s="206" t="s">
        <v>138</v>
      </c>
      <c r="E252" s="207" t="s">
        <v>515</v>
      </c>
      <c r="F252" s="208" t="s">
        <v>516</v>
      </c>
      <c r="G252" s="209" t="s">
        <v>517</v>
      </c>
      <c r="H252" s="271"/>
      <c r="I252" s="211"/>
      <c r="J252" s="212">
        <f>ROUND(I252*H252,2)</f>
        <v>0</v>
      </c>
      <c r="K252" s="208" t="s">
        <v>142</v>
      </c>
      <c r="L252" s="46"/>
      <c r="M252" s="213" t="s">
        <v>19</v>
      </c>
      <c r="N252" s="214" t="s">
        <v>43</v>
      </c>
      <c r="O252" s="86"/>
      <c r="P252" s="215">
        <f>O252*H252</f>
        <v>0</v>
      </c>
      <c r="Q252" s="215">
        <v>0</v>
      </c>
      <c r="R252" s="215">
        <f>Q252*H252</f>
        <v>0</v>
      </c>
      <c r="S252" s="215">
        <v>0</v>
      </c>
      <c r="T252" s="216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7" t="s">
        <v>254</v>
      </c>
      <c r="AT252" s="217" t="s">
        <v>138</v>
      </c>
      <c r="AU252" s="217" t="s">
        <v>82</v>
      </c>
      <c r="AY252" s="19" t="s">
        <v>135</v>
      </c>
      <c r="BE252" s="218">
        <f>IF(N252="základní",J252,0)</f>
        <v>0</v>
      </c>
      <c r="BF252" s="218">
        <f>IF(N252="snížená",J252,0)</f>
        <v>0</v>
      </c>
      <c r="BG252" s="218">
        <f>IF(N252="zákl. přenesená",J252,0)</f>
        <v>0</v>
      </c>
      <c r="BH252" s="218">
        <f>IF(N252="sníž. přenesená",J252,0)</f>
        <v>0</v>
      </c>
      <c r="BI252" s="218">
        <f>IF(N252="nulová",J252,0)</f>
        <v>0</v>
      </c>
      <c r="BJ252" s="19" t="s">
        <v>80</v>
      </c>
      <c r="BK252" s="218">
        <f>ROUND(I252*H252,2)</f>
        <v>0</v>
      </c>
      <c r="BL252" s="19" t="s">
        <v>254</v>
      </c>
      <c r="BM252" s="217" t="s">
        <v>518</v>
      </c>
    </row>
    <row r="253" s="2" customFormat="1">
      <c r="A253" s="40"/>
      <c r="B253" s="41"/>
      <c r="C253" s="42"/>
      <c r="D253" s="219" t="s">
        <v>145</v>
      </c>
      <c r="E253" s="42"/>
      <c r="F253" s="220" t="s">
        <v>519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145</v>
      </c>
      <c r="AU253" s="19" t="s">
        <v>82</v>
      </c>
    </row>
    <row r="254" s="2" customFormat="1">
      <c r="A254" s="40"/>
      <c r="B254" s="41"/>
      <c r="C254" s="42"/>
      <c r="D254" s="224" t="s">
        <v>147</v>
      </c>
      <c r="E254" s="42"/>
      <c r="F254" s="225" t="s">
        <v>520</v>
      </c>
      <c r="G254" s="42"/>
      <c r="H254" s="42"/>
      <c r="I254" s="221"/>
      <c r="J254" s="42"/>
      <c r="K254" s="42"/>
      <c r="L254" s="46"/>
      <c r="M254" s="222"/>
      <c r="N254" s="223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147</v>
      </c>
      <c r="AU254" s="19" t="s">
        <v>82</v>
      </c>
    </row>
    <row r="255" s="12" customFormat="1" ht="22.8" customHeight="1">
      <c r="A255" s="12"/>
      <c r="B255" s="190"/>
      <c r="C255" s="191"/>
      <c r="D255" s="192" t="s">
        <v>71</v>
      </c>
      <c r="E255" s="204" t="s">
        <v>249</v>
      </c>
      <c r="F255" s="204" t="s">
        <v>250</v>
      </c>
      <c r="G255" s="191"/>
      <c r="H255" s="191"/>
      <c r="I255" s="194"/>
      <c r="J255" s="205">
        <f>BK255</f>
        <v>0</v>
      </c>
      <c r="K255" s="191"/>
      <c r="L255" s="196"/>
      <c r="M255" s="197"/>
      <c r="N255" s="198"/>
      <c r="O255" s="198"/>
      <c r="P255" s="199">
        <f>SUM(P256:P271)</f>
        <v>0</v>
      </c>
      <c r="Q255" s="198"/>
      <c r="R255" s="199">
        <f>SUM(R256:R271)</f>
        <v>0.79177734999999994</v>
      </c>
      <c r="S255" s="198"/>
      <c r="T255" s="200">
        <f>SUM(T256:T271)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01" t="s">
        <v>82</v>
      </c>
      <c r="AT255" s="202" t="s">
        <v>71</v>
      </c>
      <c r="AU255" s="202" t="s">
        <v>80</v>
      </c>
      <c r="AY255" s="201" t="s">
        <v>135</v>
      </c>
      <c r="BK255" s="203">
        <f>SUM(BK256:BK271)</f>
        <v>0</v>
      </c>
    </row>
    <row r="256" s="2" customFormat="1" ht="16.5" customHeight="1">
      <c r="A256" s="40"/>
      <c r="B256" s="41"/>
      <c r="C256" s="206" t="s">
        <v>521</v>
      </c>
      <c r="D256" s="206" t="s">
        <v>138</v>
      </c>
      <c r="E256" s="207" t="s">
        <v>522</v>
      </c>
      <c r="F256" s="208" t="s">
        <v>523</v>
      </c>
      <c r="G256" s="209" t="s">
        <v>141</v>
      </c>
      <c r="H256" s="210">
        <v>10.605</v>
      </c>
      <c r="I256" s="211"/>
      <c r="J256" s="212">
        <f>ROUND(I256*H256,2)</f>
        <v>0</v>
      </c>
      <c r="K256" s="208" t="s">
        <v>19</v>
      </c>
      <c r="L256" s="46"/>
      <c r="M256" s="213" t="s">
        <v>19</v>
      </c>
      <c r="N256" s="214" t="s">
        <v>43</v>
      </c>
      <c r="O256" s="86"/>
      <c r="P256" s="215">
        <f>O256*H256</f>
        <v>0</v>
      </c>
      <c r="Q256" s="215">
        <v>0.030870000000000002</v>
      </c>
      <c r="R256" s="215">
        <f>Q256*H256</f>
        <v>0.32737635000000004</v>
      </c>
      <c r="S256" s="215">
        <v>0</v>
      </c>
      <c r="T256" s="216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7" t="s">
        <v>254</v>
      </c>
      <c r="AT256" s="217" t="s">
        <v>138</v>
      </c>
      <c r="AU256" s="217" t="s">
        <v>82</v>
      </c>
      <c r="AY256" s="19" t="s">
        <v>135</v>
      </c>
      <c r="BE256" s="218">
        <f>IF(N256="základní",J256,0)</f>
        <v>0</v>
      </c>
      <c r="BF256" s="218">
        <f>IF(N256="snížená",J256,0)</f>
        <v>0</v>
      </c>
      <c r="BG256" s="218">
        <f>IF(N256="zákl. přenesená",J256,0)</f>
        <v>0</v>
      </c>
      <c r="BH256" s="218">
        <f>IF(N256="sníž. přenesená",J256,0)</f>
        <v>0</v>
      </c>
      <c r="BI256" s="218">
        <f>IF(N256="nulová",J256,0)</f>
        <v>0</v>
      </c>
      <c r="BJ256" s="19" t="s">
        <v>80</v>
      </c>
      <c r="BK256" s="218">
        <f>ROUND(I256*H256,2)</f>
        <v>0</v>
      </c>
      <c r="BL256" s="19" t="s">
        <v>254</v>
      </c>
      <c r="BM256" s="217" t="s">
        <v>524</v>
      </c>
    </row>
    <row r="257" s="2" customFormat="1">
      <c r="A257" s="40"/>
      <c r="B257" s="41"/>
      <c r="C257" s="42"/>
      <c r="D257" s="219" t="s">
        <v>145</v>
      </c>
      <c r="E257" s="42"/>
      <c r="F257" s="220" t="s">
        <v>525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145</v>
      </c>
      <c r="AU257" s="19" t="s">
        <v>82</v>
      </c>
    </row>
    <row r="258" s="13" customFormat="1">
      <c r="A258" s="13"/>
      <c r="B258" s="226"/>
      <c r="C258" s="227"/>
      <c r="D258" s="219" t="s">
        <v>149</v>
      </c>
      <c r="E258" s="228" t="s">
        <v>19</v>
      </c>
      <c r="F258" s="229" t="s">
        <v>526</v>
      </c>
      <c r="G258" s="227"/>
      <c r="H258" s="230">
        <v>10.605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149</v>
      </c>
      <c r="AU258" s="236" t="s">
        <v>82</v>
      </c>
      <c r="AV258" s="13" t="s">
        <v>82</v>
      </c>
      <c r="AW258" s="13" t="s">
        <v>33</v>
      </c>
      <c r="AX258" s="13" t="s">
        <v>80</v>
      </c>
      <c r="AY258" s="236" t="s">
        <v>135</v>
      </c>
    </row>
    <row r="259" s="2" customFormat="1" ht="16.5" customHeight="1">
      <c r="A259" s="40"/>
      <c r="B259" s="41"/>
      <c r="C259" s="206" t="s">
        <v>527</v>
      </c>
      <c r="D259" s="206" t="s">
        <v>138</v>
      </c>
      <c r="E259" s="207" t="s">
        <v>528</v>
      </c>
      <c r="F259" s="208" t="s">
        <v>529</v>
      </c>
      <c r="G259" s="209" t="s">
        <v>141</v>
      </c>
      <c r="H259" s="210">
        <v>10.605</v>
      </c>
      <c r="I259" s="211"/>
      <c r="J259" s="212">
        <f>ROUND(I259*H259,2)</f>
        <v>0</v>
      </c>
      <c r="K259" s="208" t="s">
        <v>142</v>
      </c>
      <c r="L259" s="46"/>
      <c r="M259" s="213" t="s">
        <v>19</v>
      </c>
      <c r="N259" s="214" t="s">
        <v>43</v>
      </c>
      <c r="O259" s="86"/>
      <c r="P259" s="215">
        <f>O259*H259</f>
        <v>0</v>
      </c>
      <c r="Q259" s="215">
        <v>0.00020000000000000001</v>
      </c>
      <c r="R259" s="215">
        <f>Q259*H259</f>
        <v>0.0021210000000000001</v>
      </c>
      <c r="S259" s="215">
        <v>0</v>
      </c>
      <c r="T259" s="216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17" t="s">
        <v>254</v>
      </c>
      <c r="AT259" s="217" t="s">
        <v>138</v>
      </c>
      <c r="AU259" s="217" t="s">
        <v>82</v>
      </c>
      <c r="AY259" s="19" t="s">
        <v>135</v>
      </c>
      <c r="BE259" s="218">
        <f>IF(N259="základní",J259,0)</f>
        <v>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9" t="s">
        <v>80</v>
      </c>
      <c r="BK259" s="218">
        <f>ROUND(I259*H259,2)</f>
        <v>0</v>
      </c>
      <c r="BL259" s="19" t="s">
        <v>254</v>
      </c>
      <c r="BM259" s="217" t="s">
        <v>530</v>
      </c>
    </row>
    <row r="260" s="2" customFormat="1">
      <c r="A260" s="40"/>
      <c r="B260" s="41"/>
      <c r="C260" s="42"/>
      <c r="D260" s="219" t="s">
        <v>145</v>
      </c>
      <c r="E260" s="42"/>
      <c r="F260" s="220" t="s">
        <v>531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145</v>
      </c>
      <c r="AU260" s="19" t="s">
        <v>82</v>
      </c>
    </row>
    <row r="261" s="2" customFormat="1">
      <c r="A261" s="40"/>
      <c r="B261" s="41"/>
      <c r="C261" s="42"/>
      <c r="D261" s="224" t="s">
        <v>147</v>
      </c>
      <c r="E261" s="42"/>
      <c r="F261" s="225" t="s">
        <v>532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147</v>
      </c>
      <c r="AU261" s="19" t="s">
        <v>82</v>
      </c>
    </row>
    <row r="262" s="2" customFormat="1" ht="16.5" customHeight="1">
      <c r="A262" s="40"/>
      <c r="B262" s="41"/>
      <c r="C262" s="206" t="s">
        <v>499</v>
      </c>
      <c r="D262" s="206" t="s">
        <v>138</v>
      </c>
      <c r="E262" s="207" t="s">
        <v>533</v>
      </c>
      <c r="F262" s="208" t="s">
        <v>534</v>
      </c>
      <c r="G262" s="209" t="s">
        <v>141</v>
      </c>
      <c r="H262" s="210">
        <v>36.399999999999999</v>
      </c>
      <c r="I262" s="211"/>
      <c r="J262" s="212">
        <f>ROUND(I262*H262,2)</f>
        <v>0</v>
      </c>
      <c r="K262" s="208" t="s">
        <v>142</v>
      </c>
      <c r="L262" s="46"/>
      <c r="M262" s="213" t="s">
        <v>19</v>
      </c>
      <c r="N262" s="214" t="s">
        <v>43</v>
      </c>
      <c r="O262" s="86"/>
      <c r="P262" s="215">
        <f>O262*H262</f>
        <v>0</v>
      </c>
      <c r="Q262" s="215">
        <v>0.0126</v>
      </c>
      <c r="R262" s="215">
        <f>Q262*H262</f>
        <v>0.45863999999999999</v>
      </c>
      <c r="S262" s="215">
        <v>0</v>
      </c>
      <c r="T262" s="216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7" t="s">
        <v>254</v>
      </c>
      <c r="AT262" s="217" t="s">
        <v>138</v>
      </c>
      <c r="AU262" s="217" t="s">
        <v>82</v>
      </c>
      <c r="AY262" s="19" t="s">
        <v>135</v>
      </c>
      <c r="BE262" s="218">
        <f>IF(N262="základní",J262,0)</f>
        <v>0</v>
      </c>
      <c r="BF262" s="218">
        <f>IF(N262="snížená",J262,0)</f>
        <v>0</v>
      </c>
      <c r="BG262" s="218">
        <f>IF(N262="zákl. přenesená",J262,0)</f>
        <v>0</v>
      </c>
      <c r="BH262" s="218">
        <f>IF(N262="sníž. přenesená",J262,0)</f>
        <v>0</v>
      </c>
      <c r="BI262" s="218">
        <f>IF(N262="nulová",J262,0)</f>
        <v>0</v>
      </c>
      <c r="BJ262" s="19" t="s">
        <v>80</v>
      </c>
      <c r="BK262" s="218">
        <f>ROUND(I262*H262,2)</f>
        <v>0</v>
      </c>
      <c r="BL262" s="19" t="s">
        <v>254</v>
      </c>
      <c r="BM262" s="217" t="s">
        <v>535</v>
      </c>
    </row>
    <row r="263" s="2" customFormat="1">
      <c r="A263" s="40"/>
      <c r="B263" s="41"/>
      <c r="C263" s="42"/>
      <c r="D263" s="219" t="s">
        <v>145</v>
      </c>
      <c r="E263" s="42"/>
      <c r="F263" s="220" t="s">
        <v>536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145</v>
      </c>
      <c r="AU263" s="19" t="s">
        <v>82</v>
      </c>
    </row>
    <row r="264" s="2" customFormat="1">
      <c r="A264" s="40"/>
      <c r="B264" s="41"/>
      <c r="C264" s="42"/>
      <c r="D264" s="224" t="s">
        <v>147</v>
      </c>
      <c r="E264" s="42"/>
      <c r="F264" s="225" t="s">
        <v>537</v>
      </c>
      <c r="G264" s="42"/>
      <c r="H264" s="42"/>
      <c r="I264" s="221"/>
      <c r="J264" s="42"/>
      <c r="K264" s="42"/>
      <c r="L264" s="46"/>
      <c r="M264" s="222"/>
      <c r="N264" s="223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147</v>
      </c>
      <c r="AU264" s="19" t="s">
        <v>82</v>
      </c>
    </row>
    <row r="265" s="13" customFormat="1">
      <c r="A265" s="13"/>
      <c r="B265" s="226"/>
      <c r="C265" s="227"/>
      <c r="D265" s="219" t="s">
        <v>149</v>
      </c>
      <c r="E265" s="228" t="s">
        <v>19</v>
      </c>
      <c r="F265" s="229" t="s">
        <v>538</v>
      </c>
      <c r="G265" s="227"/>
      <c r="H265" s="230">
        <v>36.399999999999999</v>
      </c>
      <c r="I265" s="231"/>
      <c r="J265" s="227"/>
      <c r="K265" s="227"/>
      <c r="L265" s="232"/>
      <c r="M265" s="233"/>
      <c r="N265" s="234"/>
      <c r="O265" s="234"/>
      <c r="P265" s="234"/>
      <c r="Q265" s="234"/>
      <c r="R265" s="234"/>
      <c r="S265" s="234"/>
      <c r="T265" s="235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6" t="s">
        <v>149</v>
      </c>
      <c r="AU265" s="236" t="s">
        <v>82</v>
      </c>
      <c r="AV265" s="13" t="s">
        <v>82</v>
      </c>
      <c r="AW265" s="13" t="s">
        <v>33</v>
      </c>
      <c r="AX265" s="13" t="s">
        <v>80</v>
      </c>
      <c r="AY265" s="236" t="s">
        <v>135</v>
      </c>
    </row>
    <row r="266" s="2" customFormat="1" ht="16.5" customHeight="1">
      <c r="A266" s="40"/>
      <c r="B266" s="41"/>
      <c r="C266" s="206" t="s">
        <v>539</v>
      </c>
      <c r="D266" s="206" t="s">
        <v>138</v>
      </c>
      <c r="E266" s="207" t="s">
        <v>540</v>
      </c>
      <c r="F266" s="208" t="s">
        <v>541</v>
      </c>
      <c r="G266" s="209" t="s">
        <v>141</v>
      </c>
      <c r="H266" s="210">
        <v>36.399999999999999</v>
      </c>
      <c r="I266" s="211"/>
      <c r="J266" s="212">
        <f>ROUND(I266*H266,2)</f>
        <v>0</v>
      </c>
      <c r="K266" s="208" t="s">
        <v>142</v>
      </c>
      <c r="L266" s="46"/>
      <c r="M266" s="213" t="s">
        <v>19</v>
      </c>
      <c r="N266" s="214" t="s">
        <v>43</v>
      </c>
      <c r="O266" s="86"/>
      <c r="P266" s="215">
        <f>O266*H266</f>
        <v>0</v>
      </c>
      <c r="Q266" s="215">
        <v>0.00010000000000000001</v>
      </c>
      <c r="R266" s="215">
        <f>Q266*H266</f>
        <v>0.00364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254</v>
      </c>
      <c r="AT266" s="217" t="s">
        <v>138</v>
      </c>
      <c r="AU266" s="217" t="s">
        <v>82</v>
      </c>
      <c r="AY266" s="19" t="s">
        <v>135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80</v>
      </c>
      <c r="BK266" s="218">
        <f>ROUND(I266*H266,2)</f>
        <v>0</v>
      </c>
      <c r="BL266" s="19" t="s">
        <v>254</v>
      </c>
      <c r="BM266" s="217" t="s">
        <v>542</v>
      </c>
    </row>
    <row r="267" s="2" customFormat="1">
      <c r="A267" s="40"/>
      <c r="B267" s="41"/>
      <c r="C267" s="42"/>
      <c r="D267" s="219" t="s">
        <v>145</v>
      </c>
      <c r="E267" s="42"/>
      <c r="F267" s="220" t="s">
        <v>543</v>
      </c>
      <c r="G267" s="42"/>
      <c r="H267" s="42"/>
      <c r="I267" s="221"/>
      <c r="J267" s="42"/>
      <c r="K267" s="42"/>
      <c r="L267" s="46"/>
      <c r="M267" s="222"/>
      <c r="N267" s="223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145</v>
      </c>
      <c r="AU267" s="19" t="s">
        <v>82</v>
      </c>
    </row>
    <row r="268" s="2" customFormat="1">
      <c r="A268" s="40"/>
      <c r="B268" s="41"/>
      <c r="C268" s="42"/>
      <c r="D268" s="224" t="s">
        <v>147</v>
      </c>
      <c r="E268" s="42"/>
      <c r="F268" s="225" t="s">
        <v>544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147</v>
      </c>
      <c r="AU268" s="19" t="s">
        <v>82</v>
      </c>
    </row>
    <row r="269" s="2" customFormat="1" ht="16.5" customHeight="1">
      <c r="A269" s="40"/>
      <c r="B269" s="41"/>
      <c r="C269" s="206" t="s">
        <v>545</v>
      </c>
      <c r="D269" s="206" t="s">
        <v>138</v>
      </c>
      <c r="E269" s="207" t="s">
        <v>546</v>
      </c>
      <c r="F269" s="208" t="s">
        <v>547</v>
      </c>
      <c r="G269" s="209" t="s">
        <v>517</v>
      </c>
      <c r="H269" s="271"/>
      <c r="I269" s="211"/>
      <c r="J269" s="212">
        <f>ROUND(I269*H269,2)</f>
        <v>0</v>
      </c>
      <c r="K269" s="208" t="s">
        <v>142</v>
      </c>
      <c r="L269" s="46"/>
      <c r="M269" s="213" t="s">
        <v>19</v>
      </c>
      <c r="N269" s="214" t="s">
        <v>43</v>
      </c>
      <c r="O269" s="86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7" t="s">
        <v>254</v>
      </c>
      <c r="AT269" s="217" t="s">
        <v>138</v>
      </c>
      <c r="AU269" s="217" t="s">
        <v>82</v>
      </c>
      <c r="AY269" s="19" t="s">
        <v>135</v>
      </c>
      <c r="BE269" s="218">
        <f>IF(N269="základní",J269,0)</f>
        <v>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9" t="s">
        <v>80</v>
      </c>
      <c r="BK269" s="218">
        <f>ROUND(I269*H269,2)</f>
        <v>0</v>
      </c>
      <c r="BL269" s="19" t="s">
        <v>254</v>
      </c>
      <c r="BM269" s="217" t="s">
        <v>548</v>
      </c>
    </row>
    <row r="270" s="2" customFormat="1">
      <c r="A270" s="40"/>
      <c r="B270" s="41"/>
      <c r="C270" s="42"/>
      <c r="D270" s="219" t="s">
        <v>145</v>
      </c>
      <c r="E270" s="42"/>
      <c r="F270" s="220" t="s">
        <v>549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145</v>
      </c>
      <c r="AU270" s="19" t="s">
        <v>82</v>
      </c>
    </row>
    <row r="271" s="2" customFormat="1">
      <c r="A271" s="40"/>
      <c r="B271" s="41"/>
      <c r="C271" s="42"/>
      <c r="D271" s="224" t="s">
        <v>147</v>
      </c>
      <c r="E271" s="42"/>
      <c r="F271" s="225" t="s">
        <v>550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147</v>
      </c>
      <c r="AU271" s="19" t="s">
        <v>82</v>
      </c>
    </row>
    <row r="272" s="12" customFormat="1" ht="22.8" customHeight="1">
      <c r="A272" s="12"/>
      <c r="B272" s="190"/>
      <c r="C272" s="191"/>
      <c r="D272" s="192" t="s">
        <v>71</v>
      </c>
      <c r="E272" s="204" t="s">
        <v>551</v>
      </c>
      <c r="F272" s="204" t="s">
        <v>552</v>
      </c>
      <c r="G272" s="191"/>
      <c r="H272" s="191"/>
      <c r="I272" s="194"/>
      <c r="J272" s="205">
        <f>BK272</f>
        <v>0</v>
      </c>
      <c r="K272" s="191"/>
      <c r="L272" s="196"/>
      <c r="M272" s="197"/>
      <c r="N272" s="198"/>
      <c r="O272" s="198"/>
      <c r="P272" s="199">
        <f>SUM(P273:P299)</f>
        <v>0</v>
      </c>
      <c r="Q272" s="198"/>
      <c r="R272" s="199">
        <f>SUM(R273:R299)</f>
        <v>0.016</v>
      </c>
      <c r="S272" s="198"/>
      <c r="T272" s="200">
        <f>SUM(T273:T299)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01" t="s">
        <v>82</v>
      </c>
      <c r="AT272" s="202" t="s">
        <v>71</v>
      </c>
      <c r="AU272" s="202" t="s">
        <v>80</v>
      </c>
      <c r="AY272" s="201" t="s">
        <v>135</v>
      </c>
      <c r="BK272" s="203">
        <f>SUM(BK273:BK299)</f>
        <v>0</v>
      </c>
    </row>
    <row r="273" s="2" customFormat="1" ht="21.75" customHeight="1">
      <c r="A273" s="40"/>
      <c r="B273" s="41"/>
      <c r="C273" s="206" t="s">
        <v>553</v>
      </c>
      <c r="D273" s="206" t="s">
        <v>138</v>
      </c>
      <c r="E273" s="207" t="s">
        <v>554</v>
      </c>
      <c r="F273" s="208" t="s">
        <v>555</v>
      </c>
      <c r="G273" s="209" t="s">
        <v>556</v>
      </c>
      <c r="H273" s="210">
        <v>2</v>
      </c>
      <c r="I273" s="211"/>
      <c r="J273" s="212">
        <f>ROUND(I273*H273,2)</f>
        <v>0</v>
      </c>
      <c r="K273" s="208" t="s">
        <v>19</v>
      </c>
      <c r="L273" s="46"/>
      <c r="M273" s="213" t="s">
        <v>19</v>
      </c>
      <c r="N273" s="214" t="s">
        <v>43</v>
      </c>
      <c r="O273" s="86"/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254</v>
      </c>
      <c r="AT273" s="217" t="s">
        <v>138</v>
      </c>
      <c r="AU273" s="217" t="s">
        <v>82</v>
      </c>
      <c r="AY273" s="19" t="s">
        <v>135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80</v>
      </c>
      <c r="BK273" s="218">
        <f>ROUND(I273*H273,2)</f>
        <v>0</v>
      </c>
      <c r="BL273" s="19" t="s">
        <v>254</v>
      </c>
      <c r="BM273" s="217" t="s">
        <v>557</v>
      </c>
    </row>
    <row r="274" s="2" customFormat="1">
      <c r="A274" s="40"/>
      <c r="B274" s="41"/>
      <c r="C274" s="42"/>
      <c r="D274" s="219" t="s">
        <v>145</v>
      </c>
      <c r="E274" s="42"/>
      <c r="F274" s="220" t="s">
        <v>555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145</v>
      </c>
      <c r="AU274" s="19" t="s">
        <v>82</v>
      </c>
    </row>
    <row r="275" s="2" customFormat="1" ht="21.75" customHeight="1">
      <c r="A275" s="40"/>
      <c r="B275" s="41"/>
      <c r="C275" s="206" t="s">
        <v>558</v>
      </c>
      <c r="D275" s="206" t="s">
        <v>138</v>
      </c>
      <c r="E275" s="207" t="s">
        <v>559</v>
      </c>
      <c r="F275" s="208" t="s">
        <v>560</v>
      </c>
      <c r="G275" s="209" t="s">
        <v>556</v>
      </c>
      <c r="H275" s="210">
        <v>3</v>
      </c>
      <c r="I275" s="211"/>
      <c r="J275" s="212">
        <f>ROUND(I275*H275,2)</f>
        <v>0</v>
      </c>
      <c r="K275" s="208" t="s">
        <v>19</v>
      </c>
      <c r="L275" s="46"/>
      <c r="M275" s="213" t="s">
        <v>19</v>
      </c>
      <c r="N275" s="214" t="s">
        <v>43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254</v>
      </c>
      <c r="AT275" s="217" t="s">
        <v>138</v>
      </c>
      <c r="AU275" s="217" t="s">
        <v>82</v>
      </c>
      <c r="AY275" s="19" t="s">
        <v>135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80</v>
      </c>
      <c r="BK275" s="218">
        <f>ROUND(I275*H275,2)</f>
        <v>0</v>
      </c>
      <c r="BL275" s="19" t="s">
        <v>254</v>
      </c>
      <c r="BM275" s="217" t="s">
        <v>561</v>
      </c>
    </row>
    <row r="276" s="2" customFormat="1">
      <c r="A276" s="40"/>
      <c r="B276" s="41"/>
      <c r="C276" s="42"/>
      <c r="D276" s="219" t="s">
        <v>145</v>
      </c>
      <c r="E276" s="42"/>
      <c r="F276" s="220" t="s">
        <v>560</v>
      </c>
      <c r="G276" s="42"/>
      <c r="H276" s="42"/>
      <c r="I276" s="221"/>
      <c r="J276" s="42"/>
      <c r="K276" s="42"/>
      <c r="L276" s="46"/>
      <c r="M276" s="222"/>
      <c r="N276" s="223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145</v>
      </c>
      <c r="AU276" s="19" t="s">
        <v>82</v>
      </c>
    </row>
    <row r="277" s="2" customFormat="1" ht="21.75" customHeight="1">
      <c r="A277" s="40"/>
      <c r="B277" s="41"/>
      <c r="C277" s="206" t="s">
        <v>562</v>
      </c>
      <c r="D277" s="206" t="s">
        <v>138</v>
      </c>
      <c r="E277" s="207" t="s">
        <v>563</v>
      </c>
      <c r="F277" s="208" t="s">
        <v>564</v>
      </c>
      <c r="G277" s="209" t="s">
        <v>556</v>
      </c>
      <c r="H277" s="210">
        <v>3</v>
      </c>
      <c r="I277" s="211"/>
      <c r="J277" s="212">
        <f>ROUND(I277*H277,2)</f>
        <v>0</v>
      </c>
      <c r="K277" s="208" t="s">
        <v>19</v>
      </c>
      <c r="L277" s="46"/>
      <c r="M277" s="213" t="s">
        <v>19</v>
      </c>
      <c r="N277" s="214" t="s">
        <v>43</v>
      </c>
      <c r="O277" s="86"/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254</v>
      </c>
      <c r="AT277" s="217" t="s">
        <v>138</v>
      </c>
      <c r="AU277" s="217" t="s">
        <v>82</v>
      </c>
      <c r="AY277" s="19" t="s">
        <v>135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80</v>
      </c>
      <c r="BK277" s="218">
        <f>ROUND(I277*H277,2)</f>
        <v>0</v>
      </c>
      <c r="BL277" s="19" t="s">
        <v>254</v>
      </c>
      <c r="BM277" s="217" t="s">
        <v>565</v>
      </c>
    </row>
    <row r="278" s="2" customFormat="1">
      <c r="A278" s="40"/>
      <c r="B278" s="41"/>
      <c r="C278" s="42"/>
      <c r="D278" s="219" t="s">
        <v>145</v>
      </c>
      <c r="E278" s="42"/>
      <c r="F278" s="220" t="s">
        <v>564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145</v>
      </c>
      <c r="AU278" s="19" t="s">
        <v>82</v>
      </c>
    </row>
    <row r="279" s="2" customFormat="1" ht="21.75" customHeight="1">
      <c r="A279" s="40"/>
      <c r="B279" s="41"/>
      <c r="C279" s="206" t="s">
        <v>566</v>
      </c>
      <c r="D279" s="206" t="s">
        <v>138</v>
      </c>
      <c r="E279" s="207" t="s">
        <v>567</v>
      </c>
      <c r="F279" s="208" t="s">
        <v>568</v>
      </c>
      <c r="G279" s="209" t="s">
        <v>556</v>
      </c>
      <c r="H279" s="210">
        <v>1</v>
      </c>
      <c r="I279" s="211"/>
      <c r="J279" s="212">
        <f>ROUND(I279*H279,2)</f>
        <v>0</v>
      </c>
      <c r="K279" s="208" t="s">
        <v>19</v>
      </c>
      <c r="L279" s="46"/>
      <c r="M279" s="213" t="s">
        <v>19</v>
      </c>
      <c r="N279" s="214" t="s">
        <v>43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254</v>
      </c>
      <c r="AT279" s="217" t="s">
        <v>138</v>
      </c>
      <c r="AU279" s="217" t="s">
        <v>82</v>
      </c>
      <c r="AY279" s="19" t="s">
        <v>135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80</v>
      </c>
      <c r="BK279" s="218">
        <f>ROUND(I279*H279,2)</f>
        <v>0</v>
      </c>
      <c r="BL279" s="19" t="s">
        <v>254</v>
      </c>
      <c r="BM279" s="217" t="s">
        <v>569</v>
      </c>
    </row>
    <row r="280" s="2" customFormat="1">
      <c r="A280" s="40"/>
      <c r="B280" s="41"/>
      <c r="C280" s="42"/>
      <c r="D280" s="219" t="s">
        <v>145</v>
      </c>
      <c r="E280" s="42"/>
      <c r="F280" s="220" t="s">
        <v>568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145</v>
      </c>
      <c r="AU280" s="19" t="s">
        <v>82</v>
      </c>
    </row>
    <row r="281" s="2" customFormat="1" ht="21.75" customHeight="1">
      <c r="A281" s="40"/>
      <c r="B281" s="41"/>
      <c r="C281" s="206" t="s">
        <v>570</v>
      </c>
      <c r="D281" s="206" t="s">
        <v>138</v>
      </c>
      <c r="E281" s="207" t="s">
        <v>571</v>
      </c>
      <c r="F281" s="208" t="s">
        <v>572</v>
      </c>
      <c r="G281" s="209" t="s">
        <v>556</v>
      </c>
      <c r="H281" s="210">
        <v>30</v>
      </c>
      <c r="I281" s="211"/>
      <c r="J281" s="212">
        <f>ROUND(I281*H281,2)</f>
        <v>0</v>
      </c>
      <c r="K281" s="208" t="s">
        <v>19</v>
      </c>
      <c r="L281" s="46"/>
      <c r="M281" s="213" t="s">
        <v>19</v>
      </c>
      <c r="N281" s="214" t="s">
        <v>43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254</v>
      </c>
      <c r="AT281" s="217" t="s">
        <v>138</v>
      </c>
      <c r="AU281" s="217" t="s">
        <v>82</v>
      </c>
      <c r="AY281" s="19" t="s">
        <v>135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80</v>
      </c>
      <c r="BK281" s="218">
        <f>ROUND(I281*H281,2)</f>
        <v>0</v>
      </c>
      <c r="BL281" s="19" t="s">
        <v>254</v>
      </c>
      <c r="BM281" s="217" t="s">
        <v>573</v>
      </c>
    </row>
    <row r="282" s="2" customFormat="1">
      <c r="A282" s="40"/>
      <c r="B282" s="41"/>
      <c r="C282" s="42"/>
      <c r="D282" s="219" t="s">
        <v>145</v>
      </c>
      <c r="E282" s="42"/>
      <c r="F282" s="220" t="s">
        <v>572</v>
      </c>
      <c r="G282" s="42"/>
      <c r="H282" s="42"/>
      <c r="I282" s="221"/>
      <c r="J282" s="42"/>
      <c r="K282" s="42"/>
      <c r="L282" s="46"/>
      <c r="M282" s="222"/>
      <c r="N282" s="223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145</v>
      </c>
      <c r="AU282" s="19" t="s">
        <v>82</v>
      </c>
    </row>
    <row r="283" s="2" customFormat="1" ht="16.5" customHeight="1">
      <c r="A283" s="40"/>
      <c r="B283" s="41"/>
      <c r="C283" s="206" t="s">
        <v>574</v>
      </c>
      <c r="D283" s="206" t="s">
        <v>138</v>
      </c>
      <c r="E283" s="207" t="s">
        <v>575</v>
      </c>
      <c r="F283" s="208" t="s">
        <v>576</v>
      </c>
      <c r="G283" s="209" t="s">
        <v>556</v>
      </c>
      <c r="H283" s="210">
        <v>16</v>
      </c>
      <c r="I283" s="211"/>
      <c r="J283" s="212">
        <f>ROUND(I283*H283,2)</f>
        <v>0</v>
      </c>
      <c r="K283" s="208" t="s">
        <v>19</v>
      </c>
      <c r="L283" s="46"/>
      <c r="M283" s="213" t="s">
        <v>19</v>
      </c>
      <c r="N283" s="214" t="s">
        <v>43</v>
      </c>
      <c r="O283" s="86"/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7" t="s">
        <v>254</v>
      </c>
      <c r="AT283" s="217" t="s">
        <v>138</v>
      </c>
      <c r="AU283" s="217" t="s">
        <v>82</v>
      </c>
      <c r="AY283" s="19" t="s">
        <v>135</v>
      </c>
      <c r="BE283" s="218">
        <f>IF(N283="základní",J283,0)</f>
        <v>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9" t="s">
        <v>80</v>
      </c>
      <c r="BK283" s="218">
        <f>ROUND(I283*H283,2)</f>
        <v>0</v>
      </c>
      <c r="BL283" s="19" t="s">
        <v>254</v>
      </c>
      <c r="BM283" s="217" t="s">
        <v>577</v>
      </c>
    </row>
    <row r="284" s="2" customFormat="1">
      <c r="A284" s="40"/>
      <c r="B284" s="41"/>
      <c r="C284" s="42"/>
      <c r="D284" s="219" t="s">
        <v>145</v>
      </c>
      <c r="E284" s="42"/>
      <c r="F284" s="220" t="s">
        <v>576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145</v>
      </c>
      <c r="AU284" s="19" t="s">
        <v>82</v>
      </c>
    </row>
    <row r="285" s="2" customFormat="1" ht="16.5" customHeight="1">
      <c r="A285" s="40"/>
      <c r="B285" s="41"/>
      <c r="C285" s="206" t="s">
        <v>578</v>
      </c>
      <c r="D285" s="206" t="s">
        <v>138</v>
      </c>
      <c r="E285" s="207" t="s">
        <v>579</v>
      </c>
      <c r="F285" s="208" t="s">
        <v>580</v>
      </c>
      <c r="G285" s="209" t="s">
        <v>556</v>
      </c>
      <c r="H285" s="210">
        <v>3</v>
      </c>
      <c r="I285" s="211"/>
      <c r="J285" s="212">
        <f>ROUND(I285*H285,2)</f>
        <v>0</v>
      </c>
      <c r="K285" s="208" t="s">
        <v>19</v>
      </c>
      <c r="L285" s="46"/>
      <c r="M285" s="213" t="s">
        <v>19</v>
      </c>
      <c r="N285" s="214" t="s">
        <v>43</v>
      </c>
      <c r="O285" s="86"/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254</v>
      </c>
      <c r="AT285" s="217" t="s">
        <v>138</v>
      </c>
      <c r="AU285" s="217" t="s">
        <v>82</v>
      </c>
      <c r="AY285" s="19" t="s">
        <v>135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80</v>
      </c>
      <c r="BK285" s="218">
        <f>ROUND(I285*H285,2)</f>
        <v>0</v>
      </c>
      <c r="BL285" s="19" t="s">
        <v>254</v>
      </c>
      <c r="BM285" s="217" t="s">
        <v>581</v>
      </c>
    </row>
    <row r="286" s="2" customFormat="1">
      <c r="A286" s="40"/>
      <c r="B286" s="41"/>
      <c r="C286" s="42"/>
      <c r="D286" s="219" t="s">
        <v>145</v>
      </c>
      <c r="E286" s="42"/>
      <c r="F286" s="220" t="s">
        <v>580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145</v>
      </c>
      <c r="AU286" s="19" t="s">
        <v>82</v>
      </c>
    </row>
    <row r="287" s="2" customFormat="1" ht="16.5" customHeight="1">
      <c r="A287" s="40"/>
      <c r="B287" s="41"/>
      <c r="C287" s="206" t="s">
        <v>582</v>
      </c>
      <c r="D287" s="206" t="s">
        <v>138</v>
      </c>
      <c r="E287" s="207" t="s">
        <v>583</v>
      </c>
      <c r="F287" s="208" t="s">
        <v>584</v>
      </c>
      <c r="G287" s="209" t="s">
        <v>556</v>
      </c>
      <c r="H287" s="210">
        <v>1</v>
      </c>
      <c r="I287" s="211"/>
      <c r="J287" s="212">
        <f>ROUND(I287*H287,2)</f>
        <v>0</v>
      </c>
      <c r="K287" s="208" t="s">
        <v>19</v>
      </c>
      <c r="L287" s="46"/>
      <c r="M287" s="213" t="s">
        <v>19</v>
      </c>
      <c r="N287" s="214" t="s">
        <v>43</v>
      </c>
      <c r="O287" s="86"/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7" t="s">
        <v>254</v>
      </c>
      <c r="AT287" s="217" t="s">
        <v>138</v>
      </c>
      <c r="AU287" s="217" t="s">
        <v>82</v>
      </c>
      <c r="AY287" s="19" t="s">
        <v>135</v>
      </c>
      <c r="BE287" s="218">
        <f>IF(N287="základní",J287,0)</f>
        <v>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9" t="s">
        <v>80</v>
      </c>
      <c r="BK287" s="218">
        <f>ROUND(I287*H287,2)</f>
        <v>0</v>
      </c>
      <c r="BL287" s="19" t="s">
        <v>254</v>
      </c>
      <c r="BM287" s="217" t="s">
        <v>585</v>
      </c>
    </row>
    <row r="288" s="2" customFormat="1">
      <c r="A288" s="40"/>
      <c r="B288" s="41"/>
      <c r="C288" s="42"/>
      <c r="D288" s="219" t="s">
        <v>145</v>
      </c>
      <c r="E288" s="42"/>
      <c r="F288" s="220" t="s">
        <v>584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145</v>
      </c>
      <c r="AU288" s="19" t="s">
        <v>82</v>
      </c>
    </row>
    <row r="289" s="2" customFormat="1" ht="16.5" customHeight="1">
      <c r="A289" s="40"/>
      <c r="B289" s="41"/>
      <c r="C289" s="206" t="s">
        <v>586</v>
      </c>
      <c r="D289" s="206" t="s">
        <v>138</v>
      </c>
      <c r="E289" s="207" t="s">
        <v>587</v>
      </c>
      <c r="F289" s="208" t="s">
        <v>588</v>
      </c>
      <c r="G289" s="209" t="s">
        <v>556</v>
      </c>
      <c r="H289" s="210">
        <v>1</v>
      </c>
      <c r="I289" s="211"/>
      <c r="J289" s="212">
        <f>ROUND(I289*H289,2)</f>
        <v>0</v>
      </c>
      <c r="K289" s="208" t="s">
        <v>19</v>
      </c>
      <c r="L289" s="46"/>
      <c r="M289" s="213" t="s">
        <v>19</v>
      </c>
      <c r="N289" s="214" t="s">
        <v>43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254</v>
      </c>
      <c r="AT289" s="217" t="s">
        <v>138</v>
      </c>
      <c r="AU289" s="217" t="s">
        <v>82</v>
      </c>
      <c r="AY289" s="19" t="s">
        <v>135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80</v>
      </c>
      <c r="BK289" s="218">
        <f>ROUND(I289*H289,2)</f>
        <v>0</v>
      </c>
      <c r="BL289" s="19" t="s">
        <v>254</v>
      </c>
      <c r="BM289" s="217" t="s">
        <v>589</v>
      </c>
    </row>
    <row r="290" s="2" customFormat="1">
      <c r="A290" s="40"/>
      <c r="B290" s="41"/>
      <c r="C290" s="42"/>
      <c r="D290" s="219" t="s">
        <v>145</v>
      </c>
      <c r="E290" s="42"/>
      <c r="F290" s="220" t="s">
        <v>588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145</v>
      </c>
      <c r="AU290" s="19" t="s">
        <v>82</v>
      </c>
    </row>
    <row r="291" s="2" customFormat="1" ht="16.5" customHeight="1">
      <c r="A291" s="40"/>
      <c r="B291" s="41"/>
      <c r="C291" s="206" t="s">
        <v>590</v>
      </c>
      <c r="D291" s="206" t="s">
        <v>138</v>
      </c>
      <c r="E291" s="207" t="s">
        <v>591</v>
      </c>
      <c r="F291" s="208" t="s">
        <v>592</v>
      </c>
      <c r="G291" s="209" t="s">
        <v>460</v>
      </c>
      <c r="H291" s="210">
        <v>1</v>
      </c>
      <c r="I291" s="211"/>
      <c r="J291" s="212">
        <f>ROUND(I291*H291,2)</f>
        <v>0</v>
      </c>
      <c r="K291" s="208" t="s">
        <v>142</v>
      </c>
      <c r="L291" s="46"/>
      <c r="M291" s="213" t="s">
        <v>19</v>
      </c>
      <c r="N291" s="214" t="s">
        <v>43</v>
      </c>
      <c r="O291" s="86"/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254</v>
      </c>
      <c r="AT291" s="217" t="s">
        <v>138</v>
      </c>
      <c r="AU291" s="217" t="s">
        <v>82</v>
      </c>
      <c r="AY291" s="19" t="s">
        <v>135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80</v>
      </c>
      <c r="BK291" s="218">
        <f>ROUND(I291*H291,2)</f>
        <v>0</v>
      </c>
      <c r="BL291" s="19" t="s">
        <v>254</v>
      </c>
      <c r="BM291" s="217" t="s">
        <v>593</v>
      </c>
    </row>
    <row r="292" s="2" customFormat="1">
      <c r="A292" s="40"/>
      <c r="B292" s="41"/>
      <c r="C292" s="42"/>
      <c r="D292" s="219" t="s">
        <v>145</v>
      </c>
      <c r="E292" s="42"/>
      <c r="F292" s="220" t="s">
        <v>594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145</v>
      </c>
      <c r="AU292" s="19" t="s">
        <v>82</v>
      </c>
    </row>
    <row r="293" s="2" customFormat="1">
      <c r="A293" s="40"/>
      <c r="B293" s="41"/>
      <c r="C293" s="42"/>
      <c r="D293" s="224" t="s">
        <v>147</v>
      </c>
      <c r="E293" s="42"/>
      <c r="F293" s="225" t="s">
        <v>595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147</v>
      </c>
      <c r="AU293" s="19" t="s">
        <v>82</v>
      </c>
    </row>
    <row r="294" s="13" customFormat="1">
      <c r="A294" s="13"/>
      <c r="B294" s="226"/>
      <c r="C294" s="227"/>
      <c r="D294" s="219" t="s">
        <v>149</v>
      </c>
      <c r="E294" s="228" t="s">
        <v>19</v>
      </c>
      <c r="F294" s="229" t="s">
        <v>464</v>
      </c>
      <c r="G294" s="227"/>
      <c r="H294" s="230">
        <v>1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149</v>
      </c>
      <c r="AU294" s="236" t="s">
        <v>82</v>
      </c>
      <c r="AV294" s="13" t="s">
        <v>82</v>
      </c>
      <c r="AW294" s="13" t="s">
        <v>33</v>
      </c>
      <c r="AX294" s="13" t="s">
        <v>80</v>
      </c>
      <c r="AY294" s="236" t="s">
        <v>135</v>
      </c>
    </row>
    <row r="295" s="2" customFormat="1" ht="16.5" customHeight="1">
      <c r="A295" s="40"/>
      <c r="B295" s="41"/>
      <c r="C295" s="261" t="s">
        <v>596</v>
      </c>
      <c r="D295" s="261" t="s">
        <v>338</v>
      </c>
      <c r="E295" s="262" t="s">
        <v>597</v>
      </c>
      <c r="F295" s="263" t="s">
        <v>598</v>
      </c>
      <c r="G295" s="264" t="s">
        <v>460</v>
      </c>
      <c r="H295" s="265">
        <v>1</v>
      </c>
      <c r="I295" s="266"/>
      <c r="J295" s="267">
        <f>ROUND(I295*H295,2)</f>
        <v>0</v>
      </c>
      <c r="K295" s="263" t="s">
        <v>19</v>
      </c>
      <c r="L295" s="268"/>
      <c r="M295" s="269" t="s">
        <v>19</v>
      </c>
      <c r="N295" s="270" t="s">
        <v>43</v>
      </c>
      <c r="O295" s="86"/>
      <c r="P295" s="215">
        <f>O295*H295</f>
        <v>0</v>
      </c>
      <c r="Q295" s="215">
        <v>0.016</v>
      </c>
      <c r="R295" s="215">
        <f>Q295*H295</f>
        <v>0.016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499</v>
      </c>
      <c r="AT295" s="217" t="s">
        <v>338</v>
      </c>
      <c r="AU295" s="217" t="s">
        <v>82</v>
      </c>
      <c r="AY295" s="19" t="s">
        <v>135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80</v>
      </c>
      <c r="BK295" s="218">
        <f>ROUND(I295*H295,2)</f>
        <v>0</v>
      </c>
      <c r="BL295" s="19" t="s">
        <v>254</v>
      </c>
      <c r="BM295" s="217" t="s">
        <v>599</v>
      </c>
    </row>
    <row r="296" s="2" customFormat="1">
      <c r="A296" s="40"/>
      <c r="B296" s="41"/>
      <c r="C296" s="42"/>
      <c r="D296" s="219" t="s">
        <v>145</v>
      </c>
      <c r="E296" s="42"/>
      <c r="F296" s="220" t="s">
        <v>598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145</v>
      </c>
      <c r="AU296" s="19" t="s">
        <v>82</v>
      </c>
    </row>
    <row r="297" s="2" customFormat="1" ht="16.5" customHeight="1">
      <c r="A297" s="40"/>
      <c r="B297" s="41"/>
      <c r="C297" s="206" t="s">
        <v>600</v>
      </c>
      <c r="D297" s="206" t="s">
        <v>138</v>
      </c>
      <c r="E297" s="207" t="s">
        <v>601</v>
      </c>
      <c r="F297" s="208" t="s">
        <v>602</v>
      </c>
      <c r="G297" s="209" t="s">
        <v>517</v>
      </c>
      <c r="H297" s="271"/>
      <c r="I297" s="211"/>
      <c r="J297" s="212">
        <f>ROUND(I297*H297,2)</f>
        <v>0</v>
      </c>
      <c r="K297" s="208" t="s">
        <v>142</v>
      </c>
      <c r="L297" s="46"/>
      <c r="M297" s="213" t="s">
        <v>19</v>
      </c>
      <c r="N297" s="214" t="s">
        <v>43</v>
      </c>
      <c r="O297" s="86"/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7" t="s">
        <v>254</v>
      </c>
      <c r="AT297" s="217" t="s">
        <v>138</v>
      </c>
      <c r="AU297" s="217" t="s">
        <v>82</v>
      </c>
      <c r="AY297" s="19" t="s">
        <v>135</v>
      </c>
      <c r="BE297" s="218">
        <f>IF(N297="základní",J297,0)</f>
        <v>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9" t="s">
        <v>80</v>
      </c>
      <c r="BK297" s="218">
        <f>ROUND(I297*H297,2)</f>
        <v>0</v>
      </c>
      <c r="BL297" s="19" t="s">
        <v>254</v>
      </c>
      <c r="BM297" s="217" t="s">
        <v>603</v>
      </c>
    </row>
    <row r="298" s="2" customFormat="1">
      <c r="A298" s="40"/>
      <c r="B298" s="41"/>
      <c r="C298" s="42"/>
      <c r="D298" s="219" t="s">
        <v>145</v>
      </c>
      <c r="E298" s="42"/>
      <c r="F298" s="220" t="s">
        <v>604</v>
      </c>
      <c r="G298" s="42"/>
      <c r="H298" s="42"/>
      <c r="I298" s="221"/>
      <c r="J298" s="42"/>
      <c r="K298" s="42"/>
      <c r="L298" s="46"/>
      <c r="M298" s="222"/>
      <c r="N298" s="223"/>
      <c r="O298" s="86"/>
      <c r="P298" s="86"/>
      <c r="Q298" s="86"/>
      <c r="R298" s="86"/>
      <c r="S298" s="86"/>
      <c r="T298" s="87"/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T298" s="19" t="s">
        <v>145</v>
      </c>
      <c r="AU298" s="19" t="s">
        <v>82</v>
      </c>
    </row>
    <row r="299" s="2" customFormat="1">
      <c r="A299" s="40"/>
      <c r="B299" s="41"/>
      <c r="C299" s="42"/>
      <c r="D299" s="224" t="s">
        <v>147</v>
      </c>
      <c r="E299" s="42"/>
      <c r="F299" s="225" t="s">
        <v>605</v>
      </c>
      <c r="G299" s="42"/>
      <c r="H299" s="42"/>
      <c r="I299" s="221"/>
      <c r="J299" s="42"/>
      <c r="K299" s="42"/>
      <c r="L299" s="46"/>
      <c r="M299" s="222"/>
      <c r="N299" s="223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147</v>
      </c>
      <c r="AU299" s="19" t="s">
        <v>82</v>
      </c>
    </row>
    <row r="300" s="12" customFormat="1" ht="22.8" customHeight="1">
      <c r="A300" s="12"/>
      <c r="B300" s="190"/>
      <c r="C300" s="191"/>
      <c r="D300" s="192" t="s">
        <v>71</v>
      </c>
      <c r="E300" s="204" t="s">
        <v>606</v>
      </c>
      <c r="F300" s="204" t="s">
        <v>607</v>
      </c>
      <c r="G300" s="191"/>
      <c r="H300" s="191"/>
      <c r="I300" s="194"/>
      <c r="J300" s="205">
        <f>BK300</f>
        <v>0</v>
      </c>
      <c r="K300" s="191"/>
      <c r="L300" s="196"/>
      <c r="M300" s="197"/>
      <c r="N300" s="198"/>
      <c r="O300" s="198"/>
      <c r="P300" s="199">
        <f>SUM(P301:P316)</f>
        <v>0</v>
      </c>
      <c r="Q300" s="198"/>
      <c r="R300" s="199">
        <f>SUM(R301:R316)</f>
        <v>0.059790000000000003</v>
      </c>
      <c r="S300" s="198"/>
      <c r="T300" s="200">
        <f>SUM(T301:T316)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01" t="s">
        <v>82</v>
      </c>
      <c r="AT300" s="202" t="s">
        <v>71</v>
      </c>
      <c r="AU300" s="202" t="s">
        <v>80</v>
      </c>
      <c r="AY300" s="201" t="s">
        <v>135</v>
      </c>
      <c r="BK300" s="203">
        <f>SUM(BK301:BK316)</f>
        <v>0</v>
      </c>
    </row>
    <row r="301" s="2" customFormat="1" ht="16.5" customHeight="1">
      <c r="A301" s="40"/>
      <c r="B301" s="41"/>
      <c r="C301" s="206" t="s">
        <v>608</v>
      </c>
      <c r="D301" s="206" t="s">
        <v>138</v>
      </c>
      <c r="E301" s="207" t="s">
        <v>609</v>
      </c>
      <c r="F301" s="208" t="s">
        <v>610</v>
      </c>
      <c r="G301" s="209" t="s">
        <v>141</v>
      </c>
      <c r="H301" s="210">
        <v>7.4000000000000004</v>
      </c>
      <c r="I301" s="211"/>
      <c r="J301" s="212">
        <f>ROUND(I301*H301,2)</f>
        <v>0</v>
      </c>
      <c r="K301" s="208" t="s">
        <v>142</v>
      </c>
      <c r="L301" s="46"/>
      <c r="M301" s="213" t="s">
        <v>19</v>
      </c>
      <c r="N301" s="214" t="s">
        <v>43</v>
      </c>
      <c r="O301" s="86"/>
      <c r="P301" s="215">
        <f>O301*H301</f>
        <v>0</v>
      </c>
      <c r="Q301" s="215">
        <v>0.00023000000000000001</v>
      </c>
      <c r="R301" s="215">
        <f>Q301*H301</f>
        <v>0.0017020000000000002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254</v>
      </c>
      <c r="AT301" s="217" t="s">
        <v>138</v>
      </c>
      <c r="AU301" s="217" t="s">
        <v>82</v>
      </c>
      <c r="AY301" s="19" t="s">
        <v>135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80</v>
      </c>
      <c r="BK301" s="218">
        <f>ROUND(I301*H301,2)</f>
        <v>0</v>
      </c>
      <c r="BL301" s="19" t="s">
        <v>254</v>
      </c>
      <c r="BM301" s="217" t="s">
        <v>611</v>
      </c>
    </row>
    <row r="302" s="2" customFormat="1">
      <c r="A302" s="40"/>
      <c r="B302" s="41"/>
      <c r="C302" s="42"/>
      <c r="D302" s="219" t="s">
        <v>145</v>
      </c>
      <c r="E302" s="42"/>
      <c r="F302" s="220" t="s">
        <v>612</v>
      </c>
      <c r="G302" s="42"/>
      <c r="H302" s="42"/>
      <c r="I302" s="221"/>
      <c r="J302" s="42"/>
      <c r="K302" s="42"/>
      <c r="L302" s="46"/>
      <c r="M302" s="222"/>
      <c r="N302" s="223"/>
      <c r="O302" s="86"/>
      <c r="P302" s="86"/>
      <c r="Q302" s="86"/>
      <c r="R302" s="86"/>
      <c r="S302" s="86"/>
      <c r="T302" s="87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145</v>
      </c>
      <c r="AU302" s="19" t="s">
        <v>82</v>
      </c>
    </row>
    <row r="303" s="2" customFormat="1">
      <c r="A303" s="40"/>
      <c r="B303" s="41"/>
      <c r="C303" s="42"/>
      <c r="D303" s="224" t="s">
        <v>147</v>
      </c>
      <c r="E303" s="42"/>
      <c r="F303" s="225" t="s">
        <v>613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147</v>
      </c>
      <c r="AU303" s="19" t="s">
        <v>82</v>
      </c>
    </row>
    <row r="304" s="13" customFormat="1">
      <c r="A304" s="13"/>
      <c r="B304" s="226"/>
      <c r="C304" s="227"/>
      <c r="D304" s="219" t="s">
        <v>149</v>
      </c>
      <c r="E304" s="228" t="s">
        <v>19</v>
      </c>
      <c r="F304" s="229" t="s">
        <v>614</v>
      </c>
      <c r="G304" s="227"/>
      <c r="H304" s="230">
        <v>7.4000000000000004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6" t="s">
        <v>149</v>
      </c>
      <c r="AU304" s="236" t="s">
        <v>82</v>
      </c>
      <c r="AV304" s="13" t="s">
        <v>82</v>
      </c>
      <c r="AW304" s="13" t="s">
        <v>33</v>
      </c>
      <c r="AX304" s="13" t="s">
        <v>80</v>
      </c>
      <c r="AY304" s="236" t="s">
        <v>135</v>
      </c>
    </row>
    <row r="305" s="2" customFormat="1" ht="24.15" customHeight="1">
      <c r="A305" s="40"/>
      <c r="B305" s="41"/>
      <c r="C305" s="261" t="s">
        <v>615</v>
      </c>
      <c r="D305" s="261" t="s">
        <v>338</v>
      </c>
      <c r="E305" s="262" t="s">
        <v>616</v>
      </c>
      <c r="F305" s="263" t="s">
        <v>617</v>
      </c>
      <c r="G305" s="264" t="s">
        <v>556</v>
      </c>
      <c r="H305" s="265">
        <v>1</v>
      </c>
      <c r="I305" s="266"/>
      <c r="J305" s="267">
        <f>ROUND(I305*H305,2)</f>
        <v>0</v>
      </c>
      <c r="K305" s="263" t="s">
        <v>19</v>
      </c>
      <c r="L305" s="268"/>
      <c r="M305" s="269" t="s">
        <v>19</v>
      </c>
      <c r="N305" s="270" t="s">
        <v>43</v>
      </c>
      <c r="O305" s="86"/>
      <c r="P305" s="215">
        <f>O305*H305</f>
        <v>0</v>
      </c>
      <c r="Q305" s="215">
        <v>0.025999999999999999</v>
      </c>
      <c r="R305" s="215">
        <f>Q305*H305</f>
        <v>0.025999999999999999</v>
      </c>
      <c r="S305" s="215">
        <v>0</v>
      </c>
      <c r="T305" s="216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7" t="s">
        <v>499</v>
      </c>
      <c r="AT305" s="217" t="s">
        <v>338</v>
      </c>
      <c r="AU305" s="217" t="s">
        <v>82</v>
      </c>
      <c r="AY305" s="19" t="s">
        <v>135</v>
      </c>
      <c r="BE305" s="218">
        <f>IF(N305="základní",J305,0)</f>
        <v>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9" t="s">
        <v>80</v>
      </c>
      <c r="BK305" s="218">
        <f>ROUND(I305*H305,2)</f>
        <v>0</v>
      </c>
      <c r="BL305" s="19" t="s">
        <v>254</v>
      </c>
      <c r="BM305" s="217" t="s">
        <v>618</v>
      </c>
    </row>
    <row r="306" s="2" customFormat="1">
      <c r="A306" s="40"/>
      <c r="B306" s="41"/>
      <c r="C306" s="42"/>
      <c r="D306" s="219" t="s">
        <v>145</v>
      </c>
      <c r="E306" s="42"/>
      <c r="F306" s="220" t="s">
        <v>617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145</v>
      </c>
      <c r="AU306" s="19" t="s">
        <v>82</v>
      </c>
    </row>
    <row r="307" s="2" customFormat="1" ht="16.5" customHeight="1">
      <c r="A307" s="40"/>
      <c r="B307" s="41"/>
      <c r="C307" s="206" t="s">
        <v>619</v>
      </c>
      <c r="D307" s="206" t="s">
        <v>138</v>
      </c>
      <c r="E307" s="207" t="s">
        <v>620</v>
      </c>
      <c r="F307" s="208" t="s">
        <v>621</v>
      </c>
      <c r="G307" s="209" t="s">
        <v>622</v>
      </c>
      <c r="H307" s="210">
        <v>12</v>
      </c>
      <c r="I307" s="211"/>
      <c r="J307" s="212">
        <f>ROUND(I307*H307,2)</f>
        <v>0</v>
      </c>
      <c r="K307" s="208" t="s">
        <v>142</v>
      </c>
      <c r="L307" s="46"/>
      <c r="M307" s="213" t="s">
        <v>19</v>
      </c>
      <c r="N307" s="214" t="s">
        <v>43</v>
      </c>
      <c r="O307" s="86"/>
      <c r="P307" s="215">
        <f>O307*H307</f>
        <v>0</v>
      </c>
      <c r="Q307" s="215">
        <v>6.9999999999999994E-05</v>
      </c>
      <c r="R307" s="215">
        <f>Q307*H307</f>
        <v>0.00083999999999999993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254</v>
      </c>
      <c r="AT307" s="217" t="s">
        <v>138</v>
      </c>
      <c r="AU307" s="217" t="s">
        <v>82</v>
      </c>
      <c r="AY307" s="19" t="s">
        <v>135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80</v>
      </c>
      <c r="BK307" s="218">
        <f>ROUND(I307*H307,2)</f>
        <v>0</v>
      </c>
      <c r="BL307" s="19" t="s">
        <v>254</v>
      </c>
      <c r="BM307" s="217" t="s">
        <v>623</v>
      </c>
    </row>
    <row r="308" s="2" customFormat="1">
      <c r="A308" s="40"/>
      <c r="B308" s="41"/>
      <c r="C308" s="42"/>
      <c r="D308" s="219" t="s">
        <v>145</v>
      </c>
      <c r="E308" s="42"/>
      <c r="F308" s="220" t="s">
        <v>624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145</v>
      </c>
      <c r="AU308" s="19" t="s">
        <v>82</v>
      </c>
    </row>
    <row r="309" s="2" customFormat="1">
      <c r="A309" s="40"/>
      <c r="B309" s="41"/>
      <c r="C309" s="42"/>
      <c r="D309" s="224" t="s">
        <v>147</v>
      </c>
      <c r="E309" s="42"/>
      <c r="F309" s="225" t="s">
        <v>625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147</v>
      </c>
      <c r="AU309" s="19" t="s">
        <v>82</v>
      </c>
    </row>
    <row r="310" s="13" customFormat="1">
      <c r="A310" s="13"/>
      <c r="B310" s="226"/>
      <c r="C310" s="227"/>
      <c r="D310" s="219" t="s">
        <v>149</v>
      </c>
      <c r="E310" s="228" t="s">
        <v>19</v>
      </c>
      <c r="F310" s="229" t="s">
        <v>626</v>
      </c>
      <c r="G310" s="227"/>
      <c r="H310" s="230">
        <v>12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149</v>
      </c>
      <c r="AU310" s="236" t="s">
        <v>82</v>
      </c>
      <c r="AV310" s="13" t="s">
        <v>82</v>
      </c>
      <c r="AW310" s="13" t="s">
        <v>33</v>
      </c>
      <c r="AX310" s="13" t="s">
        <v>80</v>
      </c>
      <c r="AY310" s="236" t="s">
        <v>135</v>
      </c>
    </row>
    <row r="311" s="2" customFormat="1" ht="16.5" customHeight="1">
      <c r="A311" s="40"/>
      <c r="B311" s="41"/>
      <c r="C311" s="261" t="s">
        <v>627</v>
      </c>
      <c r="D311" s="261" t="s">
        <v>338</v>
      </c>
      <c r="E311" s="262" t="s">
        <v>628</v>
      </c>
      <c r="F311" s="263" t="s">
        <v>629</v>
      </c>
      <c r="G311" s="264" t="s">
        <v>188</v>
      </c>
      <c r="H311" s="265">
        <v>4.7999999999999998</v>
      </c>
      <c r="I311" s="266"/>
      <c r="J311" s="267">
        <f>ROUND(I311*H311,2)</f>
        <v>0</v>
      </c>
      <c r="K311" s="263" t="s">
        <v>19</v>
      </c>
      <c r="L311" s="268"/>
      <c r="M311" s="269" t="s">
        <v>19</v>
      </c>
      <c r="N311" s="270" t="s">
        <v>43</v>
      </c>
      <c r="O311" s="86"/>
      <c r="P311" s="215">
        <f>O311*H311</f>
        <v>0</v>
      </c>
      <c r="Q311" s="215">
        <v>0.0065100000000000002</v>
      </c>
      <c r="R311" s="215">
        <f>Q311*H311</f>
        <v>0.031247999999999998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499</v>
      </c>
      <c r="AT311" s="217" t="s">
        <v>338</v>
      </c>
      <c r="AU311" s="217" t="s">
        <v>82</v>
      </c>
      <c r="AY311" s="19" t="s">
        <v>135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80</v>
      </c>
      <c r="BK311" s="218">
        <f>ROUND(I311*H311,2)</f>
        <v>0</v>
      </c>
      <c r="BL311" s="19" t="s">
        <v>254</v>
      </c>
      <c r="BM311" s="217" t="s">
        <v>630</v>
      </c>
    </row>
    <row r="312" s="2" customFormat="1">
      <c r="A312" s="40"/>
      <c r="B312" s="41"/>
      <c r="C312" s="42"/>
      <c r="D312" s="219" t="s">
        <v>145</v>
      </c>
      <c r="E312" s="42"/>
      <c r="F312" s="220" t="s">
        <v>629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145</v>
      </c>
      <c r="AU312" s="19" t="s">
        <v>82</v>
      </c>
    </row>
    <row r="313" s="13" customFormat="1">
      <c r="A313" s="13"/>
      <c r="B313" s="226"/>
      <c r="C313" s="227"/>
      <c r="D313" s="219" t="s">
        <v>149</v>
      </c>
      <c r="E313" s="228" t="s">
        <v>19</v>
      </c>
      <c r="F313" s="229" t="s">
        <v>631</v>
      </c>
      <c r="G313" s="227"/>
      <c r="H313" s="230">
        <v>4.7999999999999998</v>
      </c>
      <c r="I313" s="231"/>
      <c r="J313" s="227"/>
      <c r="K313" s="227"/>
      <c r="L313" s="232"/>
      <c r="M313" s="233"/>
      <c r="N313" s="234"/>
      <c r="O313" s="234"/>
      <c r="P313" s="234"/>
      <c r="Q313" s="234"/>
      <c r="R313" s="234"/>
      <c r="S313" s="234"/>
      <c r="T313" s="23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6" t="s">
        <v>149</v>
      </c>
      <c r="AU313" s="236" t="s">
        <v>82</v>
      </c>
      <c r="AV313" s="13" t="s">
        <v>82</v>
      </c>
      <c r="AW313" s="13" t="s">
        <v>33</v>
      </c>
      <c r="AX313" s="13" t="s">
        <v>80</v>
      </c>
      <c r="AY313" s="236" t="s">
        <v>135</v>
      </c>
    </row>
    <row r="314" s="2" customFormat="1" ht="16.5" customHeight="1">
      <c r="A314" s="40"/>
      <c r="B314" s="41"/>
      <c r="C314" s="206" t="s">
        <v>632</v>
      </c>
      <c r="D314" s="206" t="s">
        <v>138</v>
      </c>
      <c r="E314" s="207" t="s">
        <v>633</v>
      </c>
      <c r="F314" s="208" t="s">
        <v>634</v>
      </c>
      <c r="G314" s="209" t="s">
        <v>517</v>
      </c>
      <c r="H314" s="271"/>
      <c r="I314" s="211"/>
      <c r="J314" s="212">
        <f>ROUND(I314*H314,2)</f>
        <v>0</v>
      </c>
      <c r="K314" s="208" t="s">
        <v>142</v>
      </c>
      <c r="L314" s="46"/>
      <c r="M314" s="213" t="s">
        <v>19</v>
      </c>
      <c r="N314" s="214" t="s">
        <v>43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</v>
      </c>
      <c r="T314" s="216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254</v>
      </c>
      <c r="AT314" s="217" t="s">
        <v>138</v>
      </c>
      <c r="AU314" s="217" t="s">
        <v>82</v>
      </c>
      <c r="AY314" s="19" t="s">
        <v>135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80</v>
      </c>
      <c r="BK314" s="218">
        <f>ROUND(I314*H314,2)</f>
        <v>0</v>
      </c>
      <c r="BL314" s="19" t="s">
        <v>254</v>
      </c>
      <c r="BM314" s="217" t="s">
        <v>635</v>
      </c>
    </row>
    <row r="315" s="2" customFormat="1">
      <c r="A315" s="40"/>
      <c r="B315" s="41"/>
      <c r="C315" s="42"/>
      <c r="D315" s="219" t="s">
        <v>145</v>
      </c>
      <c r="E315" s="42"/>
      <c r="F315" s="220" t="s">
        <v>636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145</v>
      </c>
      <c r="AU315" s="19" t="s">
        <v>82</v>
      </c>
    </row>
    <row r="316" s="2" customFormat="1">
      <c r="A316" s="40"/>
      <c r="B316" s="41"/>
      <c r="C316" s="42"/>
      <c r="D316" s="224" t="s">
        <v>147</v>
      </c>
      <c r="E316" s="42"/>
      <c r="F316" s="225" t="s">
        <v>637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147</v>
      </c>
      <c r="AU316" s="19" t="s">
        <v>82</v>
      </c>
    </row>
    <row r="317" s="12" customFormat="1" ht="22.8" customHeight="1">
      <c r="A317" s="12"/>
      <c r="B317" s="190"/>
      <c r="C317" s="191"/>
      <c r="D317" s="192" t="s">
        <v>71</v>
      </c>
      <c r="E317" s="204" t="s">
        <v>261</v>
      </c>
      <c r="F317" s="204" t="s">
        <v>262</v>
      </c>
      <c r="G317" s="191"/>
      <c r="H317" s="191"/>
      <c r="I317" s="194"/>
      <c r="J317" s="205">
        <f>BK317</f>
        <v>0</v>
      </c>
      <c r="K317" s="191"/>
      <c r="L317" s="196"/>
      <c r="M317" s="197"/>
      <c r="N317" s="198"/>
      <c r="O317" s="198"/>
      <c r="P317" s="199">
        <f>SUM(P318:P356)</f>
        <v>0</v>
      </c>
      <c r="Q317" s="198"/>
      <c r="R317" s="199">
        <f>SUM(R318:R356)</f>
        <v>1.4704438399999997</v>
      </c>
      <c r="S317" s="198"/>
      <c r="T317" s="200">
        <f>SUM(T318:T356)</f>
        <v>0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1" t="s">
        <v>82</v>
      </c>
      <c r="AT317" s="202" t="s">
        <v>71</v>
      </c>
      <c r="AU317" s="202" t="s">
        <v>80</v>
      </c>
      <c r="AY317" s="201" t="s">
        <v>135</v>
      </c>
      <c r="BK317" s="203">
        <f>SUM(BK318:BK356)</f>
        <v>0</v>
      </c>
    </row>
    <row r="318" s="2" customFormat="1" ht="16.5" customHeight="1">
      <c r="A318" s="40"/>
      <c r="B318" s="41"/>
      <c r="C318" s="206" t="s">
        <v>638</v>
      </c>
      <c r="D318" s="206" t="s">
        <v>138</v>
      </c>
      <c r="E318" s="207" t="s">
        <v>639</v>
      </c>
      <c r="F318" s="208" t="s">
        <v>640</v>
      </c>
      <c r="G318" s="209" t="s">
        <v>141</v>
      </c>
      <c r="H318" s="210">
        <v>36.399999999999999</v>
      </c>
      <c r="I318" s="211"/>
      <c r="J318" s="212">
        <f>ROUND(I318*H318,2)</f>
        <v>0</v>
      </c>
      <c r="K318" s="208" t="s">
        <v>142</v>
      </c>
      <c r="L318" s="46"/>
      <c r="M318" s="213" t="s">
        <v>19</v>
      </c>
      <c r="N318" s="214" t="s">
        <v>43</v>
      </c>
      <c r="O318" s="86"/>
      <c r="P318" s="215">
        <f>O318*H318</f>
        <v>0</v>
      </c>
      <c r="Q318" s="215">
        <v>0</v>
      </c>
      <c r="R318" s="215">
        <f>Q318*H318</f>
        <v>0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254</v>
      </c>
      <c r="AT318" s="217" t="s">
        <v>138</v>
      </c>
      <c r="AU318" s="217" t="s">
        <v>82</v>
      </c>
      <c r="AY318" s="19" t="s">
        <v>135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80</v>
      </c>
      <c r="BK318" s="218">
        <f>ROUND(I318*H318,2)</f>
        <v>0</v>
      </c>
      <c r="BL318" s="19" t="s">
        <v>254</v>
      </c>
      <c r="BM318" s="217" t="s">
        <v>641</v>
      </c>
    </row>
    <row r="319" s="2" customFormat="1">
      <c r="A319" s="40"/>
      <c r="B319" s="41"/>
      <c r="C319" s="42"/>
      <c r="D319" s="219" t="s">
        <v>145</v>
      </c>
      <c r="E319" s="42"/>
      <c r="F319" s="220" t="s">
        <v>642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145</v>
      </c>
      <c r="AU319" s="19" t="s">
        <v>82</v>
      </c>
    </row>
    <row r="320" s="2" customFormat="1">
      <c r="A320" s="40"/>
      <c r="B320" s="41"/>
      <c r="C320" s="42"/>
      <c r="D320" s="224" t="s">
        <v>147</v>
      </c>
      <c r="E320" s="42"/>
      <c r="F320" s="225" t="s">
        <v>643</v>
      </c>
      <c r="G320" s="42"/>
      <c r="H320" s="42"/>
      <c r="I320" s="221"/>
      <c r="J320" s="42"/>
      <c r="K320" s="42"/>
      <c r="L320" s="46"/>
      <c r="M320" s="222"/>
      <c r="N320" s="223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147</v>
      </c>
      <c r="AU320" s="19" t="s">
        <v>82</v>
      </c>
    </row>
    <row r="321" s="13" customFormat="1">
      <c r="A321" s="13"/>
      <c r="B321" s="226"/>
      <c r="C321" s="227"/>
      <c r="D321" s="219" t="s">
        <v>149</v>
      </c>
      <c r="E321" s="228" t="s">
        <v>19</v>
      </c>
      <c r="F321" s="229" t="s">
        <v>538</v>
      </c>
      <c r="G321" s="227"/>
      <c r="H321" s="230">
        <v>36.399999999999999</v>
      </c>
      <c r="I321" s="231"/>
      <c r="J321" s="227"/>
      <c r="K321" s="227"/>
      <c r="L321" s="232"/>
      <c r="M321" s="233"/>
      <c r="N321" s="234"/>
      <c r="O321" s="234"/>
      <c r="P321" s="234"/>
      <c r="Q321" s="234"/>
      <c r="R321" s="234"/>
      <c r="S321" s="234"/>
      <c r="T321" s="235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6" t="s">
        <v>149</v>
      </c>
      <c r="AU321" s="236" t="s">
        <v>82</v>
      </c>
      <c r="AV321" s="13" t="s">
        <v>82</v>
      </c>
      <c r="AW321" s="13" t="s">
        <v>33</v>
      </c>
      <c r="AX321" s="13" t="s">
        <v>80</v>
      </c>
      <c r="AY321" s="236" t="s">
        <v>135</v>
      </c>
    </row>
    <row r="322" s="2" customFormat="1" ht="16.5" customHeight="1">
      <c r="A322" s="40"/>
      <c r="B322" s="41"/>
      <c r="C322" s="206" t="s">
        <v>644</v>
      </c>
      <c r="D322" s="206" t="s">
        <v>138</v>
      </c>
      <c r="E322" s="207" t="s">
        <v>645</v>
      </c>
      <c r="F322" s="208" t="s">
        <v>646</v>
      </c>
      <c r="G322" s="209" t="s">
        <v>141</v>
      </c>
      <c r="H322" s="210">
        <v>36.399999999999999</v>
      </c>
      <c r="I322" s="211"/>
      <c r="J322" s="212">
        <f>ROUND(I322*H322,2)</f>
        <v>0</v>
      </c>
      <c r="K322" s="208" t="s">
        <v>142</v>
      </c>
      <c r="L322" s="46"/>
      <c r="M322" s="213" t="s">
        <v>19</v>
      </c>
      <c r="N322" s="214" t="s">
        <v>43</v>
      </c>
      <c r="O322" s="86"/>
      <c r="P322" s="215">
        <f>O322*H322</f>
        <v>0</v>
      </c>
      <c r="Q322" s="215">
        <v>0.00029999999999999997</v>
      </c>
      <c r="R322" s="215">
        <f>Q322*H322</f>
        <v>0.010919999999999999</v>
      </c>
      <c r="S322" s="215">
        <v>0</v>
      </c>
      <c r="T322" s="216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7" t="s">
        <v>254</v>
      </c>
      <c r="AT322" s="217" t="s">
        <v>138</v>
      </c>
      <c r="AU322" s="217" t="s">
        <v>82</v>
      </c>
      <c r="AY322" s="19" t="s">
        <v>135</v>
      </c>
      <c r="BE322" s="218">
        <f>IF(N322="základní",J322,0)</f>
        <v>0</v>
      </c>
      <c r="BF322" s="218">
        <f>IF(N322="snížená",J322,0)</f>
        <v>0</v>
      </c>
      <c r="BG322" s="218">
        <f>IF(N322="zákl. přenesená",J322,0)</f>
        <v>0</v>
      </c>
      <c r="BH322" s="218">
        <f>IF(N322="sníž. přenesená",J322,0)</f>
        <v>0</v>
      </c>
      <c r="BI322" s="218">
        <f>IF(N322="nulová",J322,0)</f>
        <v>0</v>
      </c>
      <c r="BJ322" s="19" t="s">
        <v>80</v>
      </c>
      <c r="BK322" s="218">
        <f>ROUND(I322*H322,2)</f>
        <v>0</v>
      </c>
      <c r="BL322" s="19" t="s">
        <v>254</v>
      </c>
      <c r="BM322" s="217" t="s">
        <v>647</v>
      </c>
    </row>
    <row r="323" s="2" customFormat="1">
      <c r="A323" s="40"/>
      <c r="B323" s="41"/>
      <c r="C323" s="42"/>
      <c r="D323" s="219" t="s">
        <v>145</v>
      </c>
      <c r="E323" s="42"/>
      <c r="F323" s="220" t="s">
        <v>648</v>
      </c>
      <c r="G323" s="42"/>
      <c r="H323" s="42"/>
      <c r="I323" s="221"/>
      <c r="J323" s="42"/>
      <c r="K323" s="42"/>
      <c r="L323" s="46"/>
      <c r="M323" s="222"/>
      <c r="N323" s="223"/>
      <c r="O323" s="86"/>
      <c r="P323" s="86"/>
      <c r="Q323" s="86"/>
      <c r="R323" s="86"/>
      <c r="S323" s="86"/>
      <c r="T323" s="87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T323" s="19" t="s">
        <v>145</v>
      </c>
      <c r="AU323" s="19" t="s">
        <v>82</v>
      </c>
    </row>
    <row r="324" s="2" customFormat="1">
      <c r="A324" s="40"/>
      <c r="B324" s="41"/>
      <c r="C324" s="42"/>
      <c r="D324" s="224" t="s">
        <v>147</v>
      </c>
      <c r="E324" s="42"/>
      <c r="F324" s="225" t="s">
        <v>649</v>
      </c>
      <c r="G324" s="42"/>
      <c r="H324" s="42"/>
      <c r="I324" s="221"/>
      <c r="J324" s="42"/>
      <c r="K324" s="42"/>
      <c r="L324" s="46"/>
      <c r="M324" s="222"/>
      <c r="N324" s="223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147</v>
      </c>
      <c r="AU324" s="19" t="s">
        <v>82</v>
      </c>
    </row>
    <row r="325" s="2" customFormat="1" ht="16.5" customHeight="1">
      <c r="A325" s="40"/>
      <c r="B325" s="41"/>
      <c r="C325" s="206" t="s">
        <v>650</v>
      </c>
      <c r="D325" s="206" t="s">
        <v>138</v>
      </c>
      <c r="E325" s="207" t="s">
        <v>651</v>
      </c>
      <c r="F325" s="208" t="s">
        <v>652</v>
      </c>
      <c r="G325" s="209" t="s">
        <v>141</v>
      </c>
      <c r="H325" s="210">
        <v>36.399999999999999</v>
      </c>
      <c r="I325" s="211"/>
      <c r="J325" s="212">
        <f>ROUND(I325*H325,2)</f>
        <v>0</v>
      </c>
      <c r="K325" s="208" t="s">
        <v>142</v>
      </c>
      <c r="L325" s="46"/>
      <c r="M325" s="213" t="s">
        <v>19</v>
      </c>
      <c r="N325" s="214" t="s">
        <v>43</v>
      </c>
      <c r="O325" s="86"/>
      <c r="P325" s="215">
        <f>O325*H325</f>
        <v>0</v>
      </c>
      <c r="Q325" s="215">
        <v>0.0045500000000000002</v>
      </c>
      <c r="R325" s="215">
        <f>Q325*H325</f>
        <v>0.16561999999999999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254</v>
      </c>
      <c r="AT325" s="217" t="s">
        <v>138</v>
      </c>
      <c r="AU325" s="217" t="s">
        <v>82</v>
      </c>
      <c r="AY325" s="19" t="s">
        <v>135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80</v>
      </c>
      <c r="BK325" s="218">
        <f>ROUND(I325*H325,2)</f>
        <v>0</v>
      </c>
      <c r="BL325" s="19" t="s">
        <v>254</v>
      </c>
      <c r="BM325" s="217" t="s">
        <v>653</v>
      </c>
    </row>
    <row r="326" s="2" customFormat="1">
      <c r="A326" s="40"/>
      <c r="B326" s="41"/>
      <c r="C326" s="42"/>
      <c r="D326" s="219" t="s">
        <v>145</v>
      </c>
      <c r="E326" s="42"/>
      <c r="F326" s="220" t="s">
        <v>654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145</v>
      </c>
      <c r="AU326" s="19" t="s">
        <v>82</v>
      </c>
    </row>
    <row r="327" s="2" customFormat="1">
      <c r="A327" s="40"/>
      <c r="B327" s="41"/>
      <c r="C327" s="42"/>
      <c r="D327" s="224" t="s">
        <v>147</v>
      </c>
      <c r="E327" s="42"/>
      <c r="F327" s="225" t="s">
        <v>655</v>
      </c>
      <c r="G327" s="42"/>
      <c r="H327" s="42"/>
      <c r="I327" s="221"/>
      <c r="J327" s="42"/>
      <c r="K327" s="42"/>
      <c r="L327" s="46"/>
      <c r="M327" s="222"/>
      <c r="N327" s="223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147</v>
      </c>
      <c r="AU327" s="19" t="s">
        <v>82</v>
      </c>
    </row>
    <row r="328" s="2" customFormat="1" ht="21.75" customHeight="1">
      <c r="A328" s="40"/>
      <c r="B328" s="41"/>
      <c r="C328" s="206" t="s">
        <v>656</v>
      </c>
      <c r="D328" s="206" t="s">
        <v>138</v>
      </c>
      <c r="E328" s="207" t="s">
        <v>657</v>
      </c>
      <c r="F328" s="208" t="s">
        <v>658</v>
      </c>
      <c r="G328" s="209" t="s">
        <v>188</v>
      </c>
      <c r="H328" s="210">
        <v>15.48</v>
      </c>
      <c r="I328" s="211"/>
      <c r="J328" s="212">
        <f>ROUND(I328*H328,2)</f>
        <v>0</v>
      </c>
      <c r="K328" s="208" t="s">
        <v>142</v>
      </c>
      <c r="L328" s="46"/>
      <c r="M328" s="213" t="s">
        <v>19</v>
      </c>
      <c r="N328" s="214" t="s">
        <v>43</v>
      </c>
      <c r="O328" s="86"/>
      <c r="P328" s="215">
        <f>O328*H328</f>
        <v>0</v>
      </c>
      <c r="Q328" s="215">
        <v>0.00042999999999999999</v>
      </c>
      <c r="R328" s="215">
        <f>Q328*H328</f>
        <v>0.0066563999999999998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254</v>
      </c>
      <c r="AT328" s="217" t="s">
        <v>138</v>
      </c>
      <c r="AU328" s="217" t="s">
        <v>82</v>
      </c>
      <c r="AY328" s="19" t="s">
        <v>135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80</v>
      </c>
      <c r="BK328" s="218">
        <f>ROUND(I328*H328,2)</f>
        <v>0</v>
      </c>
      <c r="BL328" s="19" t="s">
        <v>254</v>
      </c>
      <c r="BM328" s="217" t="s">
        <v>659</v>
      </c>
    </row>
    <row r="329" s="2" customFormat="1">
      <c r="A329" s="40"/>
      <c r="B329" s="41"/>
      <c r="C329" s="42"/>
      <c r="D329" s="219" t="s">
        <v>145</v>
      </c>
      <c r="E329" s="42"/>
      <c r="F329" s="220" t="s">
        <v>660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145</v>
      </c>
      <c r="AU329" s="19" t="s">
        <v>82</v>
      </c>
    </row>
    <row r="330" s="2" customFormat="1">
      <c r="A330" s="40"/>
      <c r="B330" s="41"/>
      <c r="C330" s="42"/>
      <c r="D330" s="224" t="s">
        <v>147</v>
      </c>
      <c r="E330" s="42"/>
      <c r="F330" s="225" t="s">
        <v>661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147</v>
      </c>
      <c r="AU330" s="19" t="s">
        <v>82</v>
      </c>
    </row>
    <row r="331" s="13" customFormat="1">
      <c r="A331" s="13"/>
      <c r="B331" s="226"/>
      <c r="C331" s="227"/>
      <c r="D331" s="219" t="s">
        <v>149</v>
      </c>
      <c r="E331" s="228" t="s">
        <v>19</v>
      </c>
      <c r="F331" s="229" t="s">
        <v>662</v>
      </c>
      <c r="G331" s="227"/>
      <c r="H331" s="230">
        <v>5.3799999999999999</v>
      </c>
      <c r="I331" s="231"/>
      <c r="J331" s="227"/>
      <c r="K331" s="227"/>
      <c r="L331" s="232"/>
      <c r="M331" s="233"/>
      <c r="N331" s="234"/>
      <c r="O331" s="234"/>
      <c r="P331" s="234"/>
      <c r="Q331" s="234"/>
      <c r="R331" s="234"/>
      <c r="S331" s="234"/>
      <c r="T331" s="23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6" t="s">
        <v>149</v>
      </c>
      <c r="AU331" s="236" t="s">
        <v>82</v>
      </c>
      <c r="AV331" s="13" t="s">
        <v>82</v>
      </c>
      <c r="AW331" s="13" t="s">
        <v>33</v>
      </c>
      <c r="AX331" s="13" t="s">
        <v>72</v>
      </c>
      <c r="AY331" s="236" t="s">
        <v>135</v>
      </c>
    </row>
    <row r="332" s="13" customFormat="1">
      <c r="A332" s="13"/>
      <c r="B332" s="226"/>
      <c r="C332" s="227"/>
      <c r="D332" s="219" t="s">
        <v>149</v>
      </c>
      <c r="E332" s="228" t="s">
        <v>19</v>
      </c>
      <c r="F332" s="229" t="s">
        <v>663</v>
      </c>
      <c r="G332" s="227"/>
      <c r="H332" s="230">
        <v>8.25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149</v>
      </c>
      <c r="AU332" s="236" t="s">
        <v>82</v>
      </c>
      <c r="AV332" s="13" t="s">
        <v>82</v>
      </c>
      <c r="AW332" s="13" t="s">
        <v>33</v>
      </c>
      <c r="AX332" s="13" t="s">
        <v>72</v>
      </c>
      <c r="AY332" s="236" t="s">
        <v>135</v>
      </c>
    </row>
    <row r="333" s="13" customFormat="1">
      <c r="A333" s="13"/>
      <c r="B333" s="226"/>
      <c r="C333" s="227"/>
      <c r="D333" s="219" t="s">
        <v>149</v>
      </c>
      <c r="E333" s="228" t="s">
        <v>19</v>
      </c>
      <c r="F333" s="229" t="s">
        <v>664</v>
      </c>
      <c r="G333" s="227"/>
      <c r="H333" s="230">
        <v>1.8500000000000001</v>
      </c>
      <c r="I333" s="231"/>
      <c r="J333" s="227"/>
      <c r="K333" s="227"/>
      <c r="L333" s="232"/>
      <c r="M333" s="233"/>
      <c r="N333" s="234"/>
      <c r="O333" s="234"/>
      <c r="P333" s="234"/>
      <c r="Q333" s="234"/>
      <c r="R333" s="234"/>
      <c r="S333" s="234"/>
      <c r="T333" s="23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6" t="s">
        <v>149</v>
      </c>
      <c r="AU333" s="236" t="s">
        <v>82</v>
      </c>
      <c r="AV333" s="13" t="s">
        <v>82</v>
      </c>
      <c r="AW333" s="13" t="s">
        <v>33</v>
      </c>
      <c r="AX333" s="13" t="s">
        <v>72</v>
      </c>
      <c r="AY333" s="236" t="s">
        <v>135</v>
      </c>
    </row>
    <row r="334" s="14" customFormat="1">
      <c r="A334" s="14"/>
      <c r="B334" s="237"/>
      <c r="C334" s="238"/>
      <c r="D334" s="219" t="s">
        <v>149</v>
      </c>
      <c r="E334" s="239" t="s">
        <v>19</v>
      </c>
      <c r="F334" s="240" t="s">
        <v>167</v>
      </c>
      <c r="G334" s="238"/>
      <c r="H334" s="241">
        <v>15.48</v>
      </c>
      <c r="I334" s="242"/>
      <c r="J334" s="238"/>
      <c r="K334" s="238"/>
      <c r="L334" s="243"/>
      <c r="M334" s="244"/>
      <c r="N334" s="245"/>
      <c r="O334" s="245"/>
      <c r="P334" s="245"/>
      <c r="Q334" s="245"/>
      <c r="R334" s="245"/>
      <c r="S334" s="245"/>
      <c r="T334" s="246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7" t="s">
        <v>149</v>
      </c>
      <c r="AU334" s="247" t="s">
        <v>82</v>
      </c>
      <c r="AV334" s="14" t="s">
        <v>143</v>
      </c>
      <c r="AW334" s="14" t="s">
        <v>33</v>
      </c>
      <c r="AX334" s="14" t="s">
        <v>80</v>
      </c>
      <c r="AY334" s="247" t="s">
        <v>135</v>
      </c>
    </row>
    <row r="335" s="2" customFormat="1" ht="16.5" customHeight="1">
      <c r="A335" s="40"/>
      <c r="B335" s="41"/>
      <c r="C335" s="261" t="s">
        <v>665</v>
      </c>
      <c r="D335" s="261" t="s">
        <v>338</v>
      </c>
      <c r="E335" s="262" t="s">
        <v>666</v>
      </c>
      <c r="F335" s="263" t="s">
        <v>667</v>
      </c>
      <c r="G335" s="264" t="s">
        <v>188</v>
      </c>
      <c r="H335" s="265">
        <v>17.027999999999999</v>
      </c>
      <c r="I335" s="266"/>
      <c r="J335" s="267">
        <f>ROUND(I335*H335,2)</f>
        <v>0</v>
      </c>
      <c r="K335" s="263" t="s">
        <v>142</v>
      </c>
      <c r="L335" s="268"/>
      <c r="M335" s="269" t="s">
        <v>19</v>
      </c>
      <c r="N335" s="270" t="s">
        <v>43</v>
      </c>
      <c r="O335" s="86"/>
      <c r="P335" s="215">
        <f>O335*H335</f>
        <v>0</v>
      </c>
      <c r="Q335" s="215">
        <v>0.00198</v>
      </c>
      <c r="R335" s="215">
        <f>Q335*H335</f>
        <v>0.033715439999999999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499</v>
      </c>
      <c r="AT335" s="217" t="s">
        <v>338</v>
      </c>
      <c r="AU335" s="217" t="s">
        <v>82</v>
      </c>
      <c r="AY335" s="19" t="s">
        <v>135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80</v>
      </c>
      <c r="BK335" s="218">
        <f>ROUND(I335*H335,2)</f>
        <v>0</v>
      </c>
      <c r="BL335" s="19" t="s">
        <v>254</v>
      </c>
      <c r="BM335" s="217" t="s">
        <v>668</v>
      </c>
    </row>
    <row r="336" s="2" customFormat="1">
      <c r="A336" s="40"/>
      <c r="B336" s="41"/>
      <c r="C336" s="42"/>
      <c r="D336" s="219" t="s">
        <v>145</v>
      </c>
      <c r="E336" s="42"/>
      <c r="F336" s="220" t="s">
        <v>667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145</v>
      </c>
      <c r="AU336" s="19" t="s">
        <v>82</v>
      </c>
    </row>
    <row r="337" s="13" customFormat="1">
      <c r="A337" s="13"/>
      <c r="B337" s="226"/>
      <c r="C337" s="227"/>
      <c r="D337" s="219" t="s">
        <v>149</v>
      </c>
      <c r="E337" s="227"/>
      <c r="F337" s="229" t="s">
        <v>669</v>
      </c>
      <c r="G337" s="227"/>
      <c r="H337" s="230">
        <v>17.027999999999999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149</v>
      </c>
      <c r="AU337" s="236" t="s">
        <v>82</v>
      </c>
      <c r="AV337" s="13" t="s">
        <v>82</v>
      </c>
      <c r="AW337" s="13" t="s">
        <v>4</v>
      </c>
      <c r="AX337" s="13" t="s">
        <v>80</v>
      </c>
      <c r="AY337" s="236" t="s">
        <v>135</v>
      </c>
    </row>
    <row r="338" s="2" customFormat="1" ht="24.15" customHeight="1">
      <c r="A338" s="40"/>
      <c r="B338" s="41"/>
      <c r="C338" s="206" t="s">
        <v>670</v>
      </c>
      <c r="D338" s="206" t="s">
        <v>138</v>
      </c>
      <c r="E338" s="207" t="s">
        <v>671</v>
      </c>
      <c r="F338" s="208" t="s">
        <v>672</v>
      </c>
      <c r="G338" s="209" t="s">
        <v>141</v>
      </c>
      <c r="H338" s="210">
        <v>36.399999999999999</v>
      </c>
      <c r="I338" s="211"/>
      <c r="J338" s="212">
        <f>ROUND(I338*H338,2)</f>
        <v>0</v>
      </c>
      <c r="K338" s="208" t="s">
        <v>142</v>
      </c>
      <c r="L338" s="46"/>
      <c r="M338" s="213" t="s">
        <v>19</v>
      </c>
      <c r="N338" s="214" t="s">
        <v>43</v>
      </c>
      <c r="O338" s="86"/>
      <c r="P338" s="215">
        <f>O338*H338</f>
        <v>0</v>
      </c>
      <c r="Q338" s="215">
        <v>0.0090299999999999998</v>
      </c>
      <c r="R338" s="215">
        <f>Q338*H338</f>
        <v>0.32869199999999998</v>
      </c>
      <c r="S338" s="215">
        <v>0</v>
      </c>
      <c r="T338" s="216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7" t="s">
        <v>254</v>
      </c>
      <c r="AT338" s="217" t="s">
        <v>138</v>
      </c>
      <c r="AU338" s="217" t="s">
        <v>82</v>
      </c>
      <c r="AY338" s="19" t="s">
        <v>135</v>
      </c>
      <c r="BE338" s="218">
        <f>IF(N338="základní",J338,0)</f>
        <v>0</v>
      </c>
      <c r="BF338" s="218">
        <f>IF(N338="snížená",J338,0)</f>
        <v>0</v>
      </c>
      <c r="BG338" s="218">
        <f>IF(N338="zákl. přenesená",J338,0)</f>
        <v>0</v>
      </c>
      <c r="BH338" s="218">
        <f>IF(N338="sníž. přenesená",J338,0)</f>
        <v>0</v>
      </c>
      <c r="BI338" s="218">
        <f>IF(N338="nulová",J338,0)</f>
        <v>0</v>
      </c>
      <c r="BJ338" s="19" t="s">
        <v>80</v>
      </c>
      <c r="BK338" s="218">
        <f>ROUND(I338*H338,2)</f>
        <v>0</v>
      </c>
      <c r="BL338" s="19" t="s">
        <v>254</v>
      </c>
      <c r="BM338" s="217" t="s">
        <v>673</v>
      </c>
    </row>
    <row r="339" s="2" customFormat="1">
      <c r="A339" s="40"/>
      <c r="B339" s="41"/>
      <c r="C339" s="42"/>
      <c r="D339" s="219" t="s">
        <v>145</v>
      </c>
      <c r="E339" s="42"/>
      <c r="F339" s="220" t="s">
        <v>674</v>
      </c>
      <c r="G339" s="42"/>
      <c r="H339" s="42"/>
      <c r="I339" s="221"/>
      <c r="J339" s="42"/>
      <c r="K339" s="42"/>
      <c r="L339" s="46"/>
      <c r="M339" s="222"/>
      <c r="N339" s="223"/>
      <c r="O339" s="86"/>
      <c r="P339" s="86"/>
      <c r="Q339" s="86"/>
      <c r="R339" s="86"/>
      <c r="S339" s="86"/>
      <c r="T339" s="87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145</v>
      </c>
      <c r="AU339" s="19" t="s">
        <v>82</v>
      </c>
    </row>
    <row r="340" s="2" customFormat="1">
      <c r="A340" s="40"/>
      <c r="B340" s="41"/>
      <c r="C340" s="42"/>
      <c r="D340" s="224" t="s">
        <v>147</v>
      </c>
      <c r="E340" s="42"/>
      <c r="F340" s="225" t="s">
        <v>675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147</v>
      </c>
      <c r="AU340" s="19" t="s">
        <v>82</v>
      </c>
    </row>
    <row r="341" s="2" customFormat="1" ht="21.75" customHeight="1">
      <c r="A341" s="40"/>
      <c r="B341" s="41"/>
      <c r="C341" s="261" t="s">
        <v>676</v>
      </c>
      <c r="D341" s="261" t="s">
        <v>338</v>
      </c>
      <c r="E341" s="262" t="s">
        <v>677</v>
      </c>
      <c r="F341" s="263" t="s">
        <v>678</v>
      </c>
      <c r="G341" s="264" t="s">
        <v>141</v>
      </c>
      <c r="H341" s="265">
        <v>41.859999999999999</v>
      </c>
      <c r="I341" s="266"/>
      <c r="J341" s="267">
        <f>ROUND(I341*H341,2)</f>
        <v>0</v>
      </c>
      <c r="K341" s="263" t="s">
        <v>142</v>
      </c>
      <c r="L341" s="268"/>
      <c r="M341" s="269" t="s">
        <v>19</v>
      </c>
      <c r="N341" s="270" t="s">
        <v>43</v>
      </c>
      <c r="O341" s="86"/>
      <c r="P341" s="215">
        <f>O341*H341</f>
        <v>0</v>
      </c>
      <c r="Q341" s="215">
        <v>0.021999999999999999</v>
      </c>
      <c r="R341" s="215">
        <f>Q341*H341</f>
        <v>0.92091999999999996</v>
      </c>
      <c r="S341" s="215">
        <v>0</v>
      </c>
      <c r="T341" s="216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7" t="s">
        <v>499</v>
      </c>
      <c r="AT341" s="217" t="s">
        <v>338</v>
      </c>
      <c r="AU341" s="217" t="s">
        <v>82</v>
      </c>
      <c r="AY341" s="19" t="s">
        <v>135</v>
      </c>
      <c r="BE341" s="218">
        <f>IF(N341="základní",J341,0)</f>
        <v>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9" t="s">
        <v>80</v>
      </c>
      <c r="BK341" s="218">
        <f>ROUND(I341*H341,2)</f>
        <v>0</v>
      </c>
      <c r="BL341" s="19" t="s">
        <v>254</v>
      </c>
      <c r="BM341" s="217" t="s">
        <v>679</v>
      </c>
    </row>
    <row r="342" s="2" customFormat="1">
      <c r="A342" s="40"/>
      <c r="B342" s="41"/>
      <c r="C342" s="42"/>
      <c r="D342" s="219" t="s">
        <v>145</v>
      </c>
      <c r="E342" s="42"/>
      <c r="F342" s="220" t="s">
        <v>678</v>
      </c>
      <c r="G342" s="42"/>
      <c r="H342" s="42"/>
      <c r="I342" s="221"/>
      <c r="J342" s="42"/>
      <c r="K342" s="42"/>
      <c r="L342" s="46"/>
      <c r="M342" s="222"/>
      <c r="N342" s="223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145</v>
      </c>
      <c r="AU342" s="19" t="s">
        <v>82</v>
      </c>
    </row>
    <row r="343" s="13" customFormat="1">
      <c r="A343" s="13"/>
      <c r="B343" s="226"/>
      <c r="C343" s="227"/>
      <c r="D343" s="219" t="s">
        <v>149</v>
      </c>
      <c r="E343" s="227"/>
      <c r="F343" s="229" t="s">
        <v>680</v>
      </c>
      <c r="G343" s="227"/>
      <c r="H343" s="230">
        <v>41.859999999999999</v>
      </c>
      <c r="I343" s="231"/>
      <c r="J343" s="227"/>
      <c r="K343" s="227"/>
      <c r="L343" s="232"/>
      <c r="M343" s="233"/>
      <c r="N343" s="234"/>
      <c r="O343" s="234"/>
      <c r="P343" s="234"/>
      <c r="Q343" s="234"/>
      <c r="R343" s="234"/>
      <c r="S343" s="234"/>
      <c r="T343" s="23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6" t="s">
        <v>149</v>
      </c>
      <c r="AU343" s="236" t="s">
        <v>82</v>
      </c>
      <c r="AV343" s="13" t="s">
        <v>82</v>
      </c>
      <c r="AW343" s="13" t="s">
        <v>4</v>
      </c>
      <c r="AX343" s="13" t="s">
        <v>80</v>
      </c>
      <c r="AY343" s="236" t="s">
        <v>135</v>
      </c>
    </row>
    <row r="344" s="2" customFormat="1" ht="16.5" customHeight="1">
      <c r="A344" s="40"/>
      <c r="B344" s="41"/>
      <c r="C344" s="206" t="s">
        <v>681</v>
      </c>
      <c r="D344" s="206" t="s">
        <v>138</v>
      </c>
      <c r="E344" s="207" t="s">
        <v>682</v>
      </c>
      <c r="F344" s="208" t="s">
        <v>683</v>
      </c>
      <c r="G344" s="209" t="s">
        <v>188</v>
      </c>
      <c r="H344" s="210">
        <v>42</v>
      </c>
      <c r="I344" s="211"/>
      <c r="J344" s="212">
        <f>ROUND(I344*H344,2)</f>
        <v>0</v>
      </c>
      <c r="K344" s="208" t="s">
        <v>142</v>
      </c>
      <c r="L344" s="46"/>
      <c r="M344" s="213" t="s">
        <v>19</v>
      </c>
      <c r="N344" s="214" t="s">
        <v>43</v>
      </c>
      <c r="O344" s="86"/>
      <c r="P344" s="215">
        <f>O344*H344</f>
        <v>0</v>
      </c>
      <c r="Q344" s="215">
        <v>5.0000000000000002E-05</v>
      </c>
      <c r="R344" s="215">
        <f>Q344*H344</f>
        <v>0.0021000000000000003</v>
      </c>
      <c r="S344" s="215">
        <v>0</v>
      </c>
      <c r="T344" s="216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7" t="s">
        <v>254</v>
      </c>
      <c r="AT344" s="217" t="s">
        <v>138</v>
      </c>
      <c r="AU344" s="217" t="s">
        <v>82</v>
      </c>
      <c r="AY344" s="19" t="s">
        <v>135</v>
      </c>
      <c r="BE344" s="218">
        <f>IF(N344="základní",J344,0)</f>
        <v>0</v>
      </c>
      <c r="BF344" s="218">
        <f>IF(N344="snížená",J344,0)</f>
        <v>0</v>
      </c>
      <c r="BG344" s="218">
        <f>IF(N344="zákl. přenesená",J344,0)</f>
        <v>0</v>
      </c>
      <c r="BH344" s="218">
        <f>IF(N344="sníž. přenesená",J344,0)</f>
        <v>0</v>
      </c>
      <c r="BI344" s="218">
        <f>IF(N344="nulová",J344,0)</f>
        <v>0</v>
      </c>
      <c r="BJ344" s="19" t="s">
        <v>80</v>
      </c>
      <c r="BK344" s="218">
        <f>ROUND(I344*H344,2)</f>
        <v>0</v>
      </c>
      <c r="BL344" s="19" t="s">
        <v>254</v>
      </c>
      <c r="BM344" s="217" t="s">
        <v>684</v>
      </c>
    </row>
    <row r="345" s="2" customFormat="1">
      <c r="A345" s="40"/>
      <c r="B345" s="41"/>
      <c r="C345" s="42"/>
      <c r="D345" s="219" t="s">
        <v>145</v>
      </c>
      <c r="E345" s="42"/>
      <c r="F345" s="220" t="s">
        <v>685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145</v>
      </c>
      <c r="AU345" s="19" t="s">
        <v>82</v>
      </c>
    </row>
    <row r="346" s="2" customFormat="1">
      <c r="A346" s="40"/>
      <c r="B346" s="41"/>
      <c r="C346" s="42"/>
      <c r="D346" s="224" t="s">
        <v>147</v>
      </c>
      <c r="E346" s="42"/>
      <c r="F346" s="225" t="s">
        <v>686</v>
      </c>
      <c r="G346" s="42"/>
      <c r="H346" s="42"/>
      <c r="I346" s="221"/>
      <c r="J346" s="42"/>
      <c r="K346" s="42"/>
      <c r="L346" s="46"/>
      <c r="M346" s="222"/>
      <c r="N346" s="223"/>
      <c r="O346" s="86"/>
      <c r="P346" s="86"/>
      <c r="Q346" s="86"/>
      <c r="R346" s="86"/>
      <c r="S346" s="86"/>
      <c r="T346" s="87"/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T346" s="19" t="s">
        <v>147</v>
      </c>
      <c r="AU346" s="19" t="s">
        <v>82</v>
      </c>
    </row>
    <row r="347" s="13" customFormat="1">
      <c r="A347" s="13"/>
      <c r="B347" s="226"/>
      <c r="C347" s="227"/>
      <c r="D347" s="219" t="s">
        <v>149</v>
      </c>
      <c r="E347" s="228" t="s">
        <v>19</v>
      </c>
      <c r="F347" s="229" t="s">
        <v>687</v>
      </c>
      <c r="G347" s="227"/>
      <c r="H347" s="230">
        <v>13.5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149</v>
      </c>
      <c r="AU347" s="236" t="s">
        <v>82</v>
      </c>
      <c r="AV347" s="13" t="s">
        <v>82</v>
      </c>
      <c r="AW347" s="13" t="s">
        <v>33</v>
      </c>
      <c r="AX347" s="13" t="s">
        <v>72</v>
      </c>
      <c r="AY347" s="236" t="s">
        <v>135</v>
      </c>
    </row>
    <row r="348" s="13" customFormat="1">
      <c r="A348" s="13"/>
      <c r="B348" s="226"/>
      <c r="C348" s="227"/>
      <c r="D348" s="219" t="s">
        <v>149</v>
      </c>
      <c r="E348" s="228" t="s">
        <v>19</v>
      </c>
      <c r="F348" s="229" t="s">
        <v>688</v>
      </c>
      <c r="G348" s="227"/>
      <c r="H348" s="230">
        <v>13</v>
      </c>
      <c r="I348" s="231"/>
      <c r="J348" s="227"/>
      <c r="K348" s="227"/>
      <c r="L348" s="232"/>
      <c r="M348" s="233"/>
      <c r="N348" s="234"/>
      <c r="O348" s="234"/>
      <c r="P348" s="234"/>
      <c r="Q348" s="234"/>
      <c r="R348" s="234"/>
      <c r="S348" s="234"/>
      <c r="T348" s="23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6" t="s">
        <v>149</v>
      </c>
      <c r="AU348" s="236" t="s">
        <v>82</v>
      </c>
      <c r="AV348" s="13" t="s">
        <v>82</v>
      </c>
      <c r="AW348" s="13" t="s">
        <v>33</v>
      </c>
      <c r="AX348" s="13" t="s">
        <v>72</v>
      </c>
      <c r="AY348" s="236" t="s">
        <v>135</v>
      </c>
    </row>
    <row r="349" s="13" customFormat="1">
      <c r="A349" s="13"/>
      <c r="B349" s="226"/>
      <c r="C349" s="227"/>
      <c r="D349" s="219" t="s">
        <v>149</v>
      </c>
      <c r="E349" s="228" t="s">
        <v>19</v>
      </c>
      <c r="F349" s="229" t="s">
        <v>689</v>
      </c>
      <c r="G349" s="227"/>
      <c r="H349" s="230">
        <v>15.5</v>
      </c>
      <c r="I349" s="231"/>
      <c r="J349" s="227"/>
      <c r="K349" s="227"/>
      <c r="L349" s="232"/>
      <c r="M349" s="233"/>
      <c r="N349" s="234"/>
      <c r="O349" s="234"/>
      <c r="P349" s="234"/>
      <c r="Q349" s="234"/>
      <c r="R349" s="234"/>
      <c r="S349" s="234"/>
      <c r="T349" s="235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6" t="s">
        <v>149</v>
      </c>
      <c r="AU349" s="236" t="s">
        <v>82</v>
      </c>
      <c r="AV349" s="13" t="s">
        <v>82</v>
      </c>
      <c r="AW349" s="13" t="s">
        <v>33</v>
      </c>
      <c r="AX349" s="13" t="s">
        <v>72</v>
      </c>
      <c r="AY349" s="236" t="s">
        <v>135</v>
      </c>
    </row>
    <row r="350" s="14" customFormat="1">
      <c r="A350" s="14"/>
      <c r="B350" s="237"/>
      <c r="C350" s="238"/>
      <c r="D350" s="219" t="s">
        <v>149</v>
      </c>
      <c r="E350" s="239" t="s">
        <v>19</v>
      </c>
      <c r="F350" s="240" t="s">
        <v>167</v>
      </c>
      <c r="G350" s="238"/>
      <c r="H350" s="241">
        <v>42</v>
      </c>
      <c r="I350" s="242"/>
      <c r="J350" s="238"/>
      <c r="K350" s="238"/>
      <c r="L350" s="243"/>
      <c r="M350" s="244"/>
      <c r="N350" s="245"/>
      <c r="O350" s="245"/>
      <c r="P350" s="245"/>
      <c r="Q350" s="245"/>
      <c r="R350" s="245"/>
      <c r="S350" s="245"/>
      <c r="T350" s="24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7" t="s">
        <v>149</v>
      </c>
      <c r="AU350" s="247" t="s">
        <v>82</v>
      </c>
      <c r="AV350" s="14" t="s">
        <v>143</v>
      </c>
      <c r="AW350" s="14" t="s">
        <v>33</v>
      </c>
      <c r="AX350" s="14" t="s">
        <v>80</v>
      </c>
      <c r="AY350" s="247" t="s">
        <v>135</v>
      </c>
    </row>
    <row r="351" s="2" customFormat="1" ht="16.5" customHeight="1">
      <c r="A351" s="40"/>
      <c r="B351" s="41"/>
      <c r="C351" s="206" t="s">
        <v>690</v>
      </c>
      <c r="D351" s="206" t="s">
        <v>138</v>
      </c>
      <c r="E351" s="207" t="s">
        <v>691</v>
      </c>
      <c r="F351" s="208" t="s">
        <v>692</v>
      </c>
      <c r="G351" s="209" t="s">
        <v>141</v>
      </c>
      <c r="H351" s="210">
        <v>36.399999999999999</v>
      </c>
      <c r="I351" s="211"/>
      <c r="J351" s="212">
        <f>ROUND(I351*H351,2)</f>
        <v>0</v>
      </c>
      <c r="K351" s="208" t="s">
        <v>142</v>
      </c>
      <c r="L351" s="46"/>
      <c r="M351" s="213" t="s">
        <v>19</v>
      </c>
      <c r="N351" s="214" t="s">
        <v>43</v>
      </c>
      <c r="O351" s="86"/>
      <c r="P351" s="215">
        <f>O351*H351</f>
        <v>0</v>
      </c>
      <c r="Q351" s="215">
        <v>5.0000000000000002E-05</v>
      </c>
      <c r="R351" s="215">
        <f>Q351*H351</f>
        <v>0.00182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254</v>
      </c>
      <c r="AT351" s="217" t="s">
        <v>138</v>
      </c>
      <c r="AU351" s="217" t="s">
        <v>82</v>
      </c>
      <c r="AY351" s="19" t="s">
        <v>135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80</v>
      </c>
      <c r="BK351" s="218">
        <f>ROUND(I351*H351,2)</f>
        <v>0</v>
      </c>
      <c r="BL351" s="19" t="s">
        <v>254</v>
      </c>
      <c r="BM351" s="217" t="s">
        <v>693</v>
      </c>
    </row>
    <row r="352" s="2" customFormat="1">
      <c r="A352" s="40"/>
      <c r="B352" s="41"/>
      <c r="C352" s="42"/>
      <c r="D352" s="219" t="s">
        <v>145</v>
      </c>
      <c r="E352" s="42"/>
      <c r="F352" s="220" t="s">
        <v>694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145</v>
      </c>
      <c r="AU352" s="19" t="s">
        <v>82</v>
      </c>
    </row>
    <row r="353" s="2" customFormat="1">
      <c r="A353" s="40"/>
      <c r="B353" s="41"/>
      <c r="C353" s="42"/>
      <c r="D353" s="224" t="s">
        <v>147</v>
      </c>
      <c r="E353" s="42"/>
      <c r="F353" s="225" t="s">
        <v>695</v>
      </c>
      <c r="G353" s="42"/>
      <c r="H353" s="42"/>
      <c r="I353" s="221"/>
      <c r="J353" s="42"/>
      <c r="K353" s="42"/>
      <c r="L353" s="46"/>
      <c r="M353" s="222"/>
      <c r="N353" s="223"/>
      <c r="O353" s="86"/>
      <c r="P353" s="86"/>
      <c r="Q353" s="86"/>
      <c r="R353" s="86"/>
      <c r="S353" s="86"/>
      <c r="T353" s="87"/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T353" s="19" t="s">
        <v>147</v>
      </c>
      <c r="AU353" s="19" t="s">
        <v>82</v>
      </c>
    </row>
    <row r="354" s="2" customFormat="1" ht="16.5" customHeight="1">
      <c r="A354" s="40"/>
      <c r="B354" s="41"/>
      <c r="C354" s="206" t="s">
        <v>696</v>
      </c>
      <c r="D354" s="206" t="s">
        <v>138</v>
      </c>
      <c r="E354" s="207" t="s">
        <v>697</v>
      </c>
      <c r="F354" s="208" t="s">
        <v>698</v>
      </c>
      <c r="G354" s="209" t="s">
        <v>517</v>
      </c>
      <c r="H354" s="271"/>
      <c r="I354" s="211"/>
      <c r="J354" s="212">
        <f>ROUND(I354*H354,2)</f>
        <v>0</v>
      </c>
      <c r="K354" s="208" t="s">
        <v>142</v>
      </c>
      <c r="L354" s="46"/>
      <c r="M354" s="213" t="s">
        <v>19</v>
      </c>
      <c r="N354" s="214" t="s">
        <v>43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254</v>
      </c>
      <c r="AT354" s="217" t="s">
        <v>138</v>
      </c>
      <c r="AU354" s="217" t="s">
        <v>82</v>
      </c>
      <c r="AY354" s="19" t="s">
        <v>135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80</v>
      </c>
      <c r="BK354" s="218">
        <f>ROUND(I354*H354,2)</f>
        <v>0</v>
      </c>
      <c r="BL354" s="19" t="s">
        <v>254</v>
      </c>
      <c r="BM354" s="217" t="s">
        <v>699</v>
      </c>
    </row>
    <row r="355" s="2" customFormat="1">
      <c r="A355" s="40"/>
      <c r="B355" s="41"/>
      <c r="C355" s="42"/>
      <c r="D355" s="219" t="s">
        <v>145</v>
      </c>
      <c r="E355" s="42"/>
      <c r="F355" s="220" t="s">
        <v>700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145</v>
      </c>
      <c r="AU355" s="19" t="s">
        <v>82</v>
      </c>
    </row>
    <row r="356" s="2" customFormat="1">
      <c r="A356" s="40"/>
      <c r="B356" s="41"/>
      <c r="C356" s="42"/>
      <c r="D356" s="224" t="s">
        <v>147</v>
      </c>
      <c r="E356" s="42"/>
      <c r="F356" s="225" t="s">
        <v>701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147</v>
      </c>
      <c r="AU356" s="19" t="s">
        <v>82</v>
      </c>
    </row>
    <row r="357" s="12" customFormat="1" ht="22.8" customHeight="1">
      <c r="A357" s="12"/>
      <c r="B357" s="190"/>
      <c r="C357" s="191"/>
      <c r="D357" s="192" t="s">
        <v>71</v>
      </c>
      <c r="E357" s="204" t="s">
        <v>280</v>
      </c>
      <c r="F357" s="204" t="s">
        <v>281</v>
      </c>
      <c r="G357" s="191"/>
      <c r="H357" s="191"/>
      <c r="I357" s="194"/>
      <c r="J357" s="205">
        <f>BK357</f>
        <v>0</v>
      </c>
      <c r="K357" s="191"/>
      <c r="L357" s="196"/>
      <c r="M357" s="197"/>
      <c r="N357" s="198"/>
      <c r="O357" s="198"/>
      <c r="P357" s="199">
        <f>SUM(P358:P395)</f>
        <v>0</v>
      </c>
      <c r="Q357" s="198"/>
      <c r="R357" s="199">
        <f>SUM(R358:R395)</f>
        <v>0.6459859200000001</v>
      </c>
      <c r="S357" s="198"/>
      <c r="T357" s="200">
        <f>SUM(T358:T395)</f>
        <v>0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82</v>
      </c>
      <c r="AT357" s="202" t="s">
        <v>71</v>
      </c>
      <c r="AU357" s="202" t="s">
        <v>80</v>
      </c>
      <c r="AY357" s="201" t="s">
        <v>135</v>
      </c>
      <c r="BK357" s="203">
        <f>SUM(BK358:BK395)</f>
        <v>0</v>
      </c>
    </row>
    <row r="358" s="2" customFormat="1" ht="16.5" customHeight="1">
      <c r="A358" s="40"/>
      <c r="B358" s="41"/>
      <c r="C358" s="206" t="s">
        <v>702</v>
      </c>
      <c r="D358" s="206" t="s">
        <v>138</v>
      </c>
      <c r="E358" s="207" t="s">
        <v>703</v>
      </c>
      <c r="F358" s="208" t="s">
        <v>704</v>
      </c>
      <c r="G358" s="209" t="s">
        <v>141</v>
      </c>
      <c r="H358" s="210">
        <v>81.670000000000002</v>
      </c>
      <c r="I358" s="211"/>
      <c r="J358" s="212">
        <f>ROUND(I358*H358,2)</f>
        <v>0</v>
      </c>
      <c r="K358" s="208" t="s">
        <v>142</v>
      </c>
      <c r="L358" s="46"/>
      <c r="M358" s="213" t="s">
        <v>19</v>
      </c>
      <c r="N358" s="214" t="s">
        <v>43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</v>
      </c>
      <c r="T358" s="216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254</v>
      </c>
      <c r="AT358" s="217" t="s">
        <v>138</v>
      </c>
      <c r="AU358" s="217" t="s">
        <v>82</v>
      </c>
      <c r="AY358" s="19" t="s">
        <v>135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80</v>
      </c>
      <c r="BK358" s="218">
        <f>ROUND(I358*H358,2)</f>
        <v>0</v>
      </c>
      <c r="BL358" s="19" t="s">
        <v>254</v>
      </c>
      <c r="BM358" s="217" t="s">
        <v>705</v>
      </c>
    </row>
    <row r="359" s="2" customFormat="1">
      <c r="A359" s="40"/>
      <c r="B359" s="41"/>
      <c r="C359" s="42"/>
      <c r="D359" s="219" t="s">
        <v>145</v>
      </c>
      <c r="E359" s="42"/>
      <c r="F359" s="220" t="s">
        <v>706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145</v>
      </c>
      <c r="AU359" s="19" t="s">
        <v>82</v>
      </c>
    </row>
    <row r="360" s="2" customFormat="1">
      <c r="A360" s="40"/>
      <c r="B360" s="41"/>
      <c r="C360" s="42"/>
      <c r="D360" s="224" t="s">
        <v>147</v>
      </c>
      <c r="E360" s="42"/>
      <c r="F360" s="225" t="s">
        <v>707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147</v>
      </c>
      <c r="AU360" s="19" t="s">
        <v>82</v>
      </c>
    </row>
    <row r="361" s="13" customFormat="1">
      <c r="A361" s="13"/>
      <c r="B361" s="226"/>
      <c r="C361" s="227"/>
      <c r="D361" s="219" t="s">
        <v>149</v>
      </c>
      <c r="E361" s="228" t="s">
        <v>19</v>
      </c>
      <c r="F361" s="229" t="s">
        <v>495</v>
      </c>
      <c r="G361" s="227"/>
      <c r="H361" s="230">
        <v>81.670000000000002</v>
      </c>
      <c r="I361" s="231"/>
      <c r="J361" s="227"/>
      <c r="K361" s="227"/>
      <c r="L361" s="232"/>
      <c r="M361" s="233"/>
      <c r="N361" s="234"/>
      <c r="O361" s="234"/>
      <c r="P361" s="234"/>
      <c r="Q361" s="234"/>
      <c r="R361" s="234"/>
      <c r="S361" s="234"/>
      <c r="T361" s="23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6" t="s">
        <v>149</v>
      </c>
      <c r="AU361" s="236" t="s">
        <v>82</v>
      </c>
      <c r="AV361" s="13" t="s">
        <v>82</v>
      </c>
      <c r="AW361" s="13" t="s">
        <v>33</v>
      </c>
      <c r="AX361" s="13" t="s">
        <v>80</v>
      </c>
      <c r="AY361" s="236" t="s">
        <v>135</v>
      </c>
    </row>
    <row r="362" s="2" customFormat="1" ht="16.5" customHeight="1">
      <c r="A362" s="40"/>
      <c r="B362" s="41"/>
      <c r="C362" s="206" t="s">
        <v>708</v>
      </c>
      <c r="D362" s="206" t="s">
        <v>138</v>
      </c>
      <c r="E362" s="207" t="s">
        <v>709</v>
      </c>
      <c r="F362" s="208" t="s">
        <v>710</v>
      </c>
      <c r="G362" s="209" t="s">
        <v>141</v>
      </c>
      <c r="H362" s="210">
        <v>81.670000000000002</v>
      </c>
      <c r="I362" s="211"/>
      <c r="J362" s="212">
        <f>ROUND(I362*H362,2)</f>
        <v>0</v>
      </c>
      <c r="K362" s="208" t="s">
        <v>142</v>
      </c>
      <c r="L362" s="46"/>
      <c r="M362" s="213" t="s">
        <v>19</v>
      </c>
      <c r="N362" s="214" t="s">
        <v>43</v>
      </c>
      <c r="O362" s="86"/>
      <c r="P362" s="215">
        <f>O362*H362</f>
        <v>0</v>
      </c>
      <c r="Q362" s="215">
        <v>3.0000000000000001E-05</v>
      </c>
      <c r="R362" s="215">
        <f>Q362*H362</f>
        <v>0.0024501000000000002</v>
      </c>
      <c r="S362" s="215">
        <v>0</v>
      </c>
      <c r="T362" s="216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7" t="s">
        <v>254</v>
      </c>
      <c r="AT362" s="217" t="s">
        <v>138</v>
      </c>
      <c r="AU362" s="217" t="s">
        <v>82</v>
      </c>
      <c r="AY362" s="19" t="s">
        <v>135</v>
      </c>
      <c r="BE362" s="218">
        <f>IF(N362="základní",J362,0)</f>
        <v>0</v>
      </c>
      <c r="BF362" s="218">
        <f>IF(N362="snížená",J362,0)</f>
        <v>0</v>
      </c>
      <c r="BG362" s="218">
        <f>IF(N362="zákl. přenesená",J362,0)</f>
        <v>0</v>
      </c>
      <c r="BH362" s="218">
        <f>IF(N362="sníž. přenesená",J362,0)</f>
        <v>0</v>
      </c>
      <c r="BI362" s="218">
        <f>IF(N362="nulová",J362,0)</f>
        <v>0</v>
      </c>
      <c r="BJ362" s="19" t="s">
        <v>80</v>
      </c>
      <c r="BK362" s="218">
        <f>ROUND(I362*H362,2)</f>
        <v>0</v>
      </c>
      <c r="BL362" s="19" t="s">
        <v>254</v>
      </c>
      <c r="BM362" s="217" t="s">
        <v>711</v>
      </c>
    </row>
    <row r="363" s="2" customFormat="1">
      <c r="A363" s="40"/>
      <c r="B363" s="41"/>
      <c r="C363" s="42"/>
      <c r="D363" s="219" t="s">
        <v>145</v>
      </c>
      <c r="E363" s="42"/>
      <c r="F363" s="220" t="s">
        <v>712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145</v>
      </c>
      <c r="AU363" s="19" t="s">
        <v>82</v>
      </c>
    </row>
    <row r="364" s="2" customFormat="1">
      <c r="A364" s="40"/>
      <c r="B364" s="41"/>
      <c r="C364" s="42"/>
      <c r="D364" s="224" t="s">
        <v>147</v>
      </c>
      <c r="E364" s="42"/>
      <c r="F364" s="225" t="s">
        <v>713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147</v>
      </c>
      <c r="AU364" s="19" t="s">
        <v>82</v>
      </c>
    </row>
    <row r="365" s="2" customFormat="1" ht="21.75" customHeight="1">
      <c r="A365" s="40"/>
      <c r="B365" s="41"/>
      <c r="C365" s="206" t="s">
        <v>714</v>
      </c>
      <c r="D365" s="206" t="s">
        <v>138</v>
      </c>
      <c r="E365" s="207" t="s">
        <v>715</v>
      </c>
      <c r="F365" s="208" t="s">
        <v>716</v>
      </c>
      <c r="G365" s="209" t="s">
        <v>141</v>
      </c>
      <c r="H365" s="210">
        <v>81.670000000000002</v>
      </c>
      <c r="I365" s="211"/>
      <c r="J365" s="212">
        <f>ROUND(I365*H365,2)</f>
        <v>0</v>
      </c>
      <c r="K365" s="208" t="s">
        <v>142</v>
      </c>
      <c r="L365" s="46"/>
      <c r="M365" s="213" t="s">
        <v>19</v>
      </c>
      <c r="N365" s="214" t="s">
        <v>43</v>
      </c>
      <c r="O365" s="86"/>
      <c r="P365" s="215">
        <f>O365*H365</f>
        <v>0</v>
      </c>
      <c r="Q365" s="215">
        <v>0.0045500000000000002</v>
      </c>
      <c r="R365" s="215">
        <f>Q365*H365</f>
        <v>0.37159850000000005</v>
      </c>
      <c r="S365" s="215">
        <v>0</v>
      </c>
      <c r="T365" s="216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17" t="s">
        <v>254</v>
      </c>
      <c r="AT365" s="217" t="s">
        <v>138</v>
      </c>
      <c r="AU365" s="217" t="s">
        <v>82</v>
      </c>
      <c r="AY365" s="19" t="s">
        <v>135</v>
      </c>
      <c r="BE365" s="218">
        <f>IF(N365="základní",J365,0)</f>
        <v>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9" t="s">
        <v>80</v>
      </c>
      <c r="BK365" s="218">
        <f>ROUND(I365*H365,2)</f>
        <v>0</v>
      </c>
      <c r="BL365" s="19" t="s">
        <v>254</v>
      </c>
      <c r="BM365" s="217" t="s">
        <v>717</v>
      </c>
    </row>
    <row r="366" s="2" customFormat="1">
      <c r="A366" s="40"/>
      <c r="B366" s="41"/>
      <c r="C366" s="42"/>
      <c r="D366" s="219" t="s">
        <v>145</v>
      </c>
      <c r="E366" s="42"/>
      <c r="F366" s="220" t="s">
        <v>718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145</v>
      </c>
      <c r="AU366" s="19" t="s">
        <v>82</v>
      </c>
    </row>
    <row r="367" s="2" customFormat="1">
      <c r="A367" s="40"/>
      <c r="B367" s="41"/>
      <c r="C367" s="42"/>
      <c r="D367" s="224" t="s">
        <v>147</v>
      </c>
      <c r="E367" s="42"/>
      <c r="F367" s="225" t="s">
        <v>719</v>
      </c>
      <c r="G367" s="42"/>
      <c r="H367" s="42"/>
      <c r="I367" s="221"/>
      <c r="J367" s="42"/>
      <c r="K367" s="42"/>
      <c r="L367" s="46"/>
      <c r="M367" s="222"/>
      <c r="N367" s="223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147</v>
      </c>
      <c r="AU367" s="19" t="s">
        <v>82</v>
      </c>
    </row>
    <row r="368" s="2" customFormat="1" ht="16.5" customHeight="1">
      <c r="A368" s="40"/>
      <c r="B368" s="41"/>
      <c r="C368" s="206" t="s">
        <v>720</v>
      </c>
      <c r="D368" s="206" t="s">
        <v>138</v>
      </c>
      <c r="E368" s="207" t="s">
        <v>721</v>
      </c>
      <c r="F368" s="208" t="s">
        <v>722</v>
      </c>
      <c r="G368" s="209" t="s">
        <v>141</v>
      </c>
      <c r="H368" s="210">
        <v>81.670000000000002</v>
      </c>
      <c r="I368" s="211"/>
      <c r="J368" s="212">
        <f>ROUND(I368*H368,2)</f>
        <v>0</v>
      </c>
      <c r="K368" s="208" t="s">
        <v>142</v>
      </c>
      <c r="L368" s="46"/>
      <c r="M368" s="213" t="s">
        <v>19</v>
      </c>
      <c r="N368" s="214" t="s">
        <v>43</v>
      </c>
      <c r="O368" s="86"/>
      <c r="P368" s="215">
        <f>O368*H368</f>
        <v>0</v>
      </c>
      <c r="Q368" s="215">
        <v>0.00029999999999999997</v>
      </c>
      <c r="R368" s="215">
        <f>Q368*H368</f>
        <v>0.024500999999999998</v>
      </c>
      <c r="S368" s="215">
        <v>0</v>
      </c>
      <c r="T368" s="216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7" t="s">
        <v>254</v>
      </c>
      <c r="AT368" s="217" t="s">
        <v>138</v>
      </c>
      <c r="AU368" s="217" t="s">
        <v>82</v>
      </c>
      <c r="AY368" s="19" t="s">
        <v>135</v>
      </c>
      <c r="BE368" s="218">
        <f>IF(N368="základní",J368,0)</f>
        <v>0</v>
      </c>
      <c r="BF368" s="218">
        <f>IF(N368="snížená",J368,0)</f>
        <v>0</v>
      </c>
      <c r="BG368" s="218">
        <f>IF(N368="zákl. přenesená",J368,0)</f>
        <v>0</v>
      </c>
      <c r="BH368" s="218">
        <f>IF(N368="sníž. přenesená",J368,0)</f>
        <v>0</v>
      </c>
      <c r="BI368" s="218">
        <f>IF(N368="nulová",J368,0)</f>
        <v>0</v>
      </c>
      <c r="BJ368" s="19" t="s">
        <v>80</v>
      </c>
      <c r="BK368" s="218">
        <f>ROUND(I368*H368,2)</f>
        <v>0</v>
      </c>
      <c r="BL368" s="19" t="s">
        <v>254</v>
      </c>
      <c r="BM368" s="217" t="s">
        <v>723</v>
      </c>
    </row>
    <row r="369" s="2" customFormat="1">
      <c r="A369" s="40"/>
      <c r="B369" s="41"/>
      <c r="C369" s="42"/>
      <c r="D369" s="219" t="s">
        <v>145</v>
      </c>
      <c r="E369" s="42"/>
      <c r="F369" s="220" t="s">
        <v>724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145</v>
      </c>
      <c r="AU369" s="19" t="s">
        <v>82</v>
      </c>
    </row>
    <row r="370" s="2" customFormat="1">
      <c r="A370" s="40"/>
      <c r="B370" s="41"/>
      <c r="C370" s="42"/>
      <c r="D370" s="224" t="s">
        <v>147</v>
      </c>
      <c r="E370" s="42"/>
      <c r="F370" s="225" t="s">
        <v>725</v>
      </c>
      <c r="G370" s="42"/>
      <c r="H370" s="42"/>
      <c r="I370" s="221"/>
      <c r="J370" s="42"/>
      <c r="K370" s="42"/>
      <c r="L370" s="46"/>
      <c r="M370" s="222"/>
      <c r="N370" s="223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147</v>
      </c>
      <c r="AU370" s="19" t="s">
        <v>82</v>
      </c>
    </row>
    <row r="371" s="2" customFormat="1" ht="24.15" customHeight="1">
      <c r="A371" s="40"/>
      <c r="B371" s="41"/>
      <c r="C371" s="261" t="s">
        <v>726</v>
      </c>
      <c r="D371" s="261" t="s">
        <v>338</v>
      </c>
      <c r="E371" s="262" t="s">
        <v>727</v>
      </c>
      <c r="F371" s="263" t="s">
        <v>728</v>
      </c>
      <c r="G371" s="264" t="s">
        <v>141</v>
      </c>
      <c r="H371" s="265">
        <v>89.837000000000003</v>
      </c>
      <c r="I371" s="266"/>
      <c r="J371" s="267">
        <f>ROUND(I371*H371,2)</f>
        <v>0</v>
      </c>
      <c r="K371" s="263" t="s">
        <v>19</v>
      </c>
      <c r="L371" s="268"/>
      <c r="M371" s="269" t="s">
        <v>19</v>
      </c>
      <c r="N371" s="270" t="s">
        <v>43</v>
      </c>
      <c r="O371" s="86"/>
      <c r="P371" s="215">
        <f>O371*H371</f>
        <v>0</v>
      </c>
      <c r="Q371" s="215">
        <v>0.0025799999999999998</v>
      </c>
      <c r="R371" s="215">
        <f>Q371*H371</f>
        <v>0.23177945999999999</v>
      </c>
      <c r="S371" s="215">
        <v>0</v>
      </c>
      <c r="T371" s="216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7" t="s">
        <v>499</v>
      </c>
      <c r="AT371" s="217" t="s">
        <v>338</v>
      </c>
      <c r="AU371" s="217" t="s">
        <v>82</v>
      </c>
      <c r="AY371" s="19" t="s">
        <v>135</v>
      </c>
      <c r="BE371" s="218">
        <f>IF(N371="základní",J371,0)</f>
        <v>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9" t="s">
        <v>80</v>
      </c>
      <c r="BK371" s="218">
        <f>ROUND(I371*H371,2)</f>
        <v>0</v>
      </c>
      <c r="BL371" s="19" t="s">
        <v>254</v>
      </c>
      <c r="BM371" s="217" t="s">
        <v>729</v>
      </c>
    </row>
    <row r="372" s="2" customFormat="1">
      <c r="A372" s="40"/>
      <c r="B372" s="41"/>
      <c r="C372" s="42"/>
      <c r="D372" s="219" t="s">
        <v>145</v>
      </c>
      <c r="E372" s="42"/>
      <c r="F372" s="220" t="s">
        <v>728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145</v>
      </c>
      <c r="AU372" s="19" t="s">
        <v>82</v>
      </c>
    </row>
    <row r="373" s="13" customFormat="1">
      <c r="A373" s="13"/>
      <c r="B373" s="226"/>
      <c r="C373" s="227"/>
      <c r="D373" s="219" t="s">
        <v>149</v>
      </c>
      <c r="E373" s="227"/>
      <c r="F373" s="229" t="s">
        <v>730</v>
      </c>
      <c r="G373" s="227"/>
      <c r="H373" s="230">
        <v>89.837000000000003</v>
      </c>
      <c r="I373" s="231"/>
      <c r="J373" s="227"/>
      <c r="K373" s="227"/>
      <c r="L373" s="232"/>
      <c r="M373" s="233"/>
      <c r="N373" s="234"/>
      <c r="O373" s="234"/>
      <c r="P373" s="234"/>
      <c r="Q373" s="234"/>
      <c r="R373" s="234"/>
      <c r="S373" s="234"/>
      <c r="T373" s="23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6" t="s">
        <v>149</v>
      </c>
      <c r="AU373" s="236" t="s">
        <v>82</v>
      </c>
      <c r="AV373" s="13" t="s">
        <v>82</v>
      </c>
      <c r="AW373" s="13" t="s">
        <v>4</v>
      </c>
      <c r="AX373" s="13" t="s">
        <v>80</v>
      </c>
      <c r="AY373" s="236" t="s">
        <v>135</v>
      </c>
    </row>
    <row r="374" s="2" customFormat="1" ht="16.5" customHeight="1">
      <c r="A374" s="40"/>
      <c r="B374" s="41"/>
      <c r="C374" s="206" t="s">
        <v>731</v>
      </c>
      <c r="D374" s="206" t="s">
        <v>138</v>
      </c>
      <c r="E374" s="207" t="s">
        <v>732</v>
      </c>
      <c r="F374" s="208" t="s">
        <v>733</v>
      </c>
      <c r="G374" s="209" t="s">
        <v>188</v>
      </c>
      <c r="H374" s="210">
        <v>38.5</v>
      </c>
      <c r="I374" s="211"/>
      <c r="J374" s="212">
        <f>ROUND(I374*H374,2)</f>
        <v>0</v>
      </c>
      <c r="K374" s="208" t="s">
        <v>142</v>
      </c>
      <c r="L374" s="46"/>
      <c r="M374" s="213" t="s">
        <v>19</v>
      </c>
      <c r="N374" s="214" t="s">
        <v>43</v>
      </c>
      <c r="O374" s="86"/>
      <c r="P374" s="215">
        <f>O374*H374</f>
        <v>0</v>
      </c>
      <c r="Q374" s="215">
        <v>5.0000000000000002E-05</v>
      </c>
      <c r="R374" s="215">
        <f>Q374*H374</f>
        <v>0.0019250000000000001</v>
      </c>
      <c r="S374" s="215">
        <v>0</v>
      </c>
      <c r="T374" s="216">
        <f>S374*H374</f>
        <v>0</v>
      </c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R374" s="217" t="s">
        <v>254</v>
      </c>
      <c r="AT374" s="217" t="s">
        <v>138</v>
      </c>
      <c r="AU374" s="217" t="s">
        <v>82</v>
      </c>
      <c r="AY374" s="19" t="s">
        <v>135</v>
      </c>
      <c r="BE374" s="218">
        <f>IF(N374="základní",J374,0)</f>
        <v>0</v>
      </c>
      <c r="BF374" s="218">
        <f>IF(N374="snížená",J374,0)</f>
        <v>0</v>
      </c>
      <c r="BG374" s="218">
        <f>IF(N374="zákl. přenesená",J374,0)</f>
        <v>0</v>
      </c>
      <c r="BH374" s="218">
        <f>IF(N374="sníž. přenesená",J374,0)</f>
        <v>0</v>
      </c>
      <c r="BI374" s="218">
        <f>IF(N374="nulová",J374,0)</f>
        <v>0</v>
      </c>
      <c r="BJ374" s="19" t="s">
        <v>80</v>
      </c>
      <c r="BK374" s="218">
        <f>ROUND(I374*H374,2)</f>
        <v>0</v>
      </c>
      <c r="BL374" s="19" t="s">
        <v>254</v>
      </c>
      <c r="BM374" s="217" t="s">
        <v>734</v>
      </c>
    </row>
    <row r="375" s="2" customFormat="1">
      <c r="A375" s="40"/>
      <c r="B375" s="41"/>
      <c r="C375" s="42"/>
      <c r="D375" s="219" t="s">
        <v>145</v>
      </c>
      <c r="E375" s="42"/>
      <c r="F375" s="220" t="s">
        <v>735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145</v>
      </c>
      <c r="AU375" s="19" t="s">
        <v>82</v>
      </c>
    </row>
    <row r="376" s="2" customFormat="1">
      <c r="A376" s="40"/>
      <c r="B376" s="41"/>
      <c r="C376" s="42"/>
      <c r="D376" s="224" t="s">
        <v>147</v>
      </c>
      <c r="E376" s="42"/>
      <c r="F376" s="225" t="s">
        <v>736</v>
      </c>
      <c r="G376" s="42"/>
      <c r="H376" s="42"/>
      <c r="I376" s="221"/>
      <c r="J376" s="42"/>
      <c r="K376" s="42"/>
      <c r="L376" s="46"/>
      <c r="M376" s="222"/>
      <c r="N376" s="223"/>
      <c r="O376" s="86"/>
      <c r="P376" s="86"/>
      <c r="Q376" s="86"/>
      <c r="R376" s="86"/>
      <c r="S376" s="86"/>
      <c r="T376" s="87"/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T376" s="19" t="s">
        <v>147</v>
      </c>
      <c r="AU376" s="19" t="s">
        <v>82</v>
      </c>
    </row>
    <row r="377" s="13" customFormat="1">
      <c r="A377" s="13"/>
      <c r="B377" s="226"/>
      <c r="C377" s="227"/>
      <c r="D377" s="219" t="s">
        <v>149</v>
      </c>
      <c r="E377" s="228" t="s">
        <v>19</v>
      </c>
      <c r="F377" s="229" t="s">
        <v>737</v>
      </c>
      <c r="G377" s="227"/>
      <c r="H377" s="230">
        <v>14</v>
      </c>
      <c r="I377" s="231"/>
      <c r="J377" s="227"/>
      <c r="K377" s="227"/>
      <c r="L377" s="232"/>
      <c r="M377" s="233"/>
      <c r="N377" s="234"/>
      <c r="O377" s="234"/>
      <c r="P377" s="234"/>
      <c r="Q377" s="234"/>
      <c r="R377" s="234"/>
      <c r="S377" s="234"/>
      <c r="T377" s="23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6" t="s">
        <v>149</v>
      </c>
      <c r="AU377" s="236" t="s">
        <v>82</v>
      </c>
      <c r="AV377" s="13" t="s">
        <v>82</v>
      </c>
      <c r="AW377" s="13" t="s">
        <v>33</v>
      </c>
      <c r="AX377" s="13" t="s">
        <v>72</v>
      </c>
      <c r="AY377" s="236" t="s">
        <v>135</v>
      </c>
    </row>
    <row r="378" s="13" customFormat="1">
      <c r="A378" s="13"/>
      <c r="B378" s="226"/>
      <c r="C378" s="227"/>
      <c r="D378" s="219" t="s">
        <v>149</v>
      </c>
      <c r="E378" s="228" t="s">
        <v>19</v>
      </c>
      <c r="F378" s="229" t="s">
        <v>738</v>
      </c>
      <c r="G378" s="227"/>
      <c r="H378" s="230">
        <v>24.5</v>
      </c>
      <c r="I378" s="231"/>
      <c r="J378" s="227"/>
      <c r="K378" s="227"/>
      <c r="L378" s="232"/>
      <c r="M378" s="233"/>
      <c r="N378" s="234"/>
      <c r="O378" s="234"/>
      <c r="P378" s="234"/>
      <c r="Q378" s="234"/>
      <c r="R378" s="234"/>
      <c r="S378" s="234"/>
      <c r="T378" s="235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6" t="s">
        <v>149</v>
      </c>
      <c r="AU378" s="236" t="s">
        <v>82</v>
      </c>
      <c r="AV378" s="13" t="s">
        <v>82</v>
      </c>
      <c r="AW378" s="13" t="s">
        <v>33</v>
      </c>
      <c r="AX378" s="13" t="s">
        <v>72</v>
      </c>
      <c r="AY378" s="236" t="s">
        <v>135</v>
      </c>
    </row>
    <row r="379" s="14" customFormat="1">
      <c r="A379" s="14"/>
      <c r="B379" s="237"/>
      <c r="C379" s="238"/>
      <c r="D379" s="219" t="s">
        <v>149</v>
      </c>
      <c r="E379" s="239" t="s">
        <v>19</v>
      </c>
      <c r="F379" s="240" t="s">
        <v>167</v>
      </c>
      <c r="G379" s="238"/>
      <c r="H379" s="241">
        <v>38.5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7" t="s">
        <v>149</v>
      </c>
      <c r="AU379" s="247" t="s">
        <v>82</v>
      </c>
      <c r="AV379" s="14" t="s">
        <v>143</v>
      </c>
      <c r="AW379" s="14" t="s">
        <v>33</v>
      </c>
      <c r="AX379" s="14" t="s">
        <v>80</v>
      </c>
      <c r="AY379" s="247" t="s">
        <v>135</v>
      </c>
    </row>
    <row r="380" s="2" customFormat="1" ht="24.15" customHeight="1">
      <c r="A380" s="40"/>
      <c r="B380" s="41"/>
      <c r="C380" s="261" t="s">
        <v>739</v>
      </c>
      <c r="D380" s="261" t="s">
        <v>338</v>
      </c>
      <c r="E380" s="262" t="s">
        <v>727</v>
      </c>
      <c r="F380" s="263" t="s">
        <v>728</v>
      </c>
      <c r="G380" s="264" t="s">
        <v>141</v>
      </c>
      <c r="H380" s="265">
        <v>3.5419999999999998</v>
      </c>
      <c r="I380" s="266"/>
      <c r="J380" s="267">
        <f>ROUND(I380*H380,2)</f>
        <v>0</v>
      </c>
      <c r="K380" s="263" t="s">
        <v>19</v>
      </c>
      <c r="L380" s="268"/>
      <c r="M380" s="269" t="s">
        <v>19</v>
      </c>
      <c r="N380" s="270" t="s">
        <v>43</v>
      </c>
      <c r="O380" s="86"/>
      <c r="P380" s="215">
        <f>O380*H380</f>
        <v>0</v>
      </c>
      <c r="Q380" s="215">
        <v>0.0025799999999999998</v>
      </c>
      <c r="R380" s="215">
        <f>Q380*H380</f>
        <v>0.0091383599999999982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499</v>
      </c>
      <c r="AT380" s="217" t="s">
        <v>338</v>
      </c>
      <c r="AU380" s="217" t="s">
        <v>82</v>
      </c>
      <c r="AY380" s="19" t="s">
        <v>135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80</v>
      </c>
      <c r="BK380" s="218">
        <f>ROUND(I380*H380,2)</f>
        <v>0</v>
      </c>
      <c r="BL380" s="19" t="s">
        <v>254</v>
      </c>
      <c r="BM380" s="217" t="s">
        <v>740</v>
      </c>
    </row>
    <row r="381" s="2" customFormat="1">
      <c r="A381" s="40"/>
      <c r="B381" s="41"/>
      <c r="C381" s="42"/>
      <c r="D381" s="219" t="s">
        <v>145</v>
      </c>
      <c r="E381" s="42"/>
      <c r="F381" s="220" t="s">
        <v>728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145</v>
      </c>
      <c r="AU381" s="19" t="s">
        <v>82</v>
      </c>
    </row>
    <row r="382" s="13" customFormat="1">
      <c r="A382" s="13"/>
      <c r="B382" s="226"/>
      <c r="C382" s="227"/>
      <c r="D382" s="219" t="s">
        <v>149</v>
      </c>
      <c r="E382" s="227"/>
      <c r="F382" s="229" t="s">
        <v>741</v>
      </c>
      <c r="G382" s="227"/>
      <c r="H382" s="230">
        <v>3.5419999999999998</v>
      </c>
      <c r="I382" s="231"/>
      <c r="J382" s="227"/>
      <c r="K382" s="227"/>
      <c r="L382" s="232"/>
      <c r="M382" s="233"/>
      <c r="N382" s="234"/>
      <c r="O382" s="234"/>
      <c r="P382" s="234"/>
      <c r="Q382" s="234"/>
      <c r="R382" s="234"/>
      <c r="S382" s="234"/>
      <c r="T382" s="235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6" t="s">
        <v>149</v>
      </c>
      <c r="AU382" s="236" t="s">
        <v>82</v>
      </c>
      <c r="AV382" s="13" t="s">
        <v>82</v>
      </c>
      <c r="AW382" s="13" t="s">
        <v>4</v>
      </c>
      <c r="AX382" s="13" t="s">
        <v>80</v>
      </c>
      <c r="AY382" s="236" t="s">
        <v>135</v>
      </c>
    </row>
    <row r="383" s="2" customFormat="1" ht="16.5" customHeight="1">
      <c r="A383" s="40"/>
      <c r="B383" s="41"/>
      <c r="C383" s="206" t="s">
        <v>742</v>
      </c>
      <c r="D383" s="206" t="s">
        <v>138</v>
      </c>
      <c r="E383" s="207" t="s">
        <v>743</v>
      </c>
      <c r="F383" s="208" t="s">
        <v>744</v>
      </c>
      <c r="G383" s="209" t="s">
        <v>188</v>
      </c>
      <c r="H383" s="210">
        <v>2.5</v>
      </c>
      <c r="I383" s="211"/>
      <c r="J383" s="212">
        <f>ROUND(I383*H383,2)</f>
        <v>0</v>
      </c>
      <c r="K383" s="208" t="s">
        <v>142</v>
      </c>
      <c r="L383" s="46"/>
      <c r="M383" s="213" t="s">
        <v>19</v>
      </c>
      <c r="N383" s="214" t="s">
        <v>43</v>
      </c>
      <c r="O383" s="86"/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7" t="s">
        <v>254</v>
      </c>
      <c r="AT383" s="217" t="s">
        <v>138</v>
      </c>
      <c r="AU383" s="217" t="s">
        <v>82</v>
      </c>
      <c r="AY383" s="19" t="s">
        <v>135</v>
      </c>
      <c r="BE383" s="218">
        <f>IF(N383="základní",J383,0)</f>
        <v>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9" t="s">
        <v>80</v>
      </c>
      <c r="BK383" s="218">
        <f>ROUND(I383*H383,2)</f>
        <v>0</v>
      </c>
      <c r="BL383" s="19" t="s">
        <v>254</v>
      </c>
      <c r="BM383" s="217" t="s">
        <v>745</v>
      </c>
    </row>
    <row r="384" s="2" customFormat="1">
      <c r="A384" s="40"/>
      <c r="B384" s="41"/>
      <c r="C384" s="42"/>
      <c r="D384" s="219" t="s">
        <v>145</v>
      </c>
      <c r="E384" s="42"/>
      <c r="F384" s="220" t="s">
        <v>746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145</v>
      </c>
      <c r="AU384" s="19" t="s">
        <v>82</v>
      </c>
    </row>
    <row r="385" s="2" customFormat="1">
      <c r="A385" s="40"/>
      <c r="B385" s="41"/>
      <c r="C385" s="42"/>
      <c r="D385" s="224" t="s">
        <v>147</v>
      </c>
      <c r="E385" s="42"/>
      <c r="F385" s="225" t="s">
        <v>747</v>
      </c>
      <c r="G385" s="42"/>
      <c r="H385" s="42"/>
      <c r="I385" s="221"/>
      <c r="J385" s="42"/>
      <c r="K385" s="42"/>
      <c r="L385" s="46"/>
      <c r="M385" s="222"/>
      <c r="N385" s="223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147</v>
      </c>
      <c r="AU385" s="19" t="s">
        <v>82</v>
      </c>
    </row>
    <row r="386" s="13" customFormat="1">
      <c r="A386" s="13"/>
      <c r="B386" s="226"/>
      <c r="C386" s="227"/>
      <c r="D386" s="219" t="s">
        <v>149</v>
      </c>
      <c r="E386" s="228" t="s">
        <v>19</v>
      </c>
      <c r="F386" s="229" t="s">
        <v>748</v>
      </c>
      <c r="G386" s="227"/>
      <c r="H386" s="230">
        <v>2.5</v>
      </c>
      <c r="I386" s="231"/>
      <c r="J386" s="227"/>
      <c r="K386" s="227"/>
      <c r="L386" s="232"/>
      <c r="M386" s="233"/>
      <c r="N386" s="234"/>
      <c r="O386" s="234"/>
      <c r="P386" s="234"/>
      <c r="Q386" s="234"/>
      <c r="R386" s="234"/>
      <c r="S386" s="234"/>
      <c r="T386" s="235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6" t="s">
        <v>149</v>
      </c>
      <c r="AU386" s="236" t="s">
        <v>82</v>
      </c>
      <c r="AV386" s="13" t="s">
        <v>82</v>
      </c>
      <c r="AW386" s="13" t="s">
        <v>33</v>
      </c>
      <c r="AX386" s="13" t="s">
        <v>80</v>
      </c>
      <c r="AY386" s="236" t="s">
        <v>135</v>
      </c>
    </row>
    <row r="387" s="2" customFormat="1" ht="16.5" customHeight="1">
      <c r="A387" s="40"/>
      <c r="B387" s="41"/>
      <c r="C387" s="261" t="s">
        <v>749</v>
      </c>
      <c r="D387" s="261" t="s">
        <v>338</v>
      </c>
      <c r="E387" s="262" t="s">
        <v>750</v>
      </c>
      <c r="F387" s="263" t="s">
        <v>751</v>
      </c>
      <c r="G387" s="264" t="s">
        <v>188</v>
      </c>
      <c r="H387" s="265">
        <v>2.5499999999999998</v>
      </c>
      <c r="I387" s="266"/>
      <c r="J387" s="267">
        <f>ROUND(I387*H387,2)</f>
        <v>0</v>
      </c>
      <c r="K387" s="263" t="s">
        <v>142</v>
      </c>
      <c r="L387" s="268"/>
      <c r="M387" s="269" t="s">
        <v>19</v>
      </c>
      <c r="N387" s="270" t="s">
        <v>43</v>
      </c>
      <c r="O387" s="86"/>
      <c r="P387" s="215">
        <f>O387*H387</f>
        <v>0</v>
      </c>
      <c r="Q387" s="215">
        <v>0.00020000000000000001</v>
      </c>
      <c r="R387" s="215">
        <f>Q387*H387</f>
        <v>0.00051000000000000004</v>
      </c>
      <c r="S387" s="215">
        <v>0</v>
      </c>
      <c r="T387" s="216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7" t="s">
        <v>499</v>
      </c>
      <c r="AT387" s="217" t="s">
        <v>338</v>
      </c>
      <c r="AU387" s="217" t="s">
        <v>82</v>
      </c>
      <c r="AY387" s="19" t="s">
        <v>135</v>
      </c>
      <c r="BE387" s="218">
        <f>IF(N387="základní",J387,0)</f>
        <v>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9" t="s">
        <v>80</v>
      </c>
      <c r="BK387" s="218">
        <f>ROUND(I387*H387,2)</f>
        <v>0</v>
      </c>
      <c r="BL387" s="19" t="s">
        <v>254</v>
      </c>
      <c r="BM387" s="217" t="s">
        <v>752</v>
      </c>
    </row>
    <row r="388" s="2" customFormat="1">
      <c r="A388" s="40"/>
      <c r="B388" s="41"/>
      <c r="C388" s="42"/>
      <c r="D388" s="219" t="s">
        <v>145</v>
      </c>
      <c r="E388" s="42"/>
      <c r="F388" s="220" t="s">
        <v>751</v>
      </c>
      <c r="G388" s="42"/>
      <c r="H388" s="42"/>
      <c r="I388" s="221"/>
      <c r="J388" s="42"/>
      <c r="K388" s="42"/>
      <c r="L388" s="46"/>
      <c r="M388" s="222"/>
      <c r="N388" s="223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145</v>
      </c>
      <c r="AU388" s="19" t="s">
        <v>82</v>
      </c>
    </row>
    <row r="389" s="13" customFormat="1">
      <c r="A389" s="13"/>
      <c r="B389" s="226"/>
      <c r="C389" s="227"/>
      <c r="D389" s="219" t="s">
        <v>149</v>
      </c>
      <c r="E389" s="227"/>
      <c r="F389" s="229" t="s">
        <v>753</v>
      </c>
      <c r="G389" s="227"/>
      <c r="H389" s="230">
        <v>2.5499999999999998</v>
      </c>
      <c r="I389" s="231"/>
      <c r="J389" s="227"/>
      <c r="K389" s="227"/>
      <c r="L389" s="232"/>
      <c r="M389" s="233"/>
      <c r="N389" s="234"/>
      <c r="O389" s="234"/>
      <c r="P389" s="234"/>
      <c r="Q389" s="234"/>
      <c r="R389" s="234"/>
      <c r="S389" s="234"/>
      <c r="T389" s="23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6" t="s">
        <v>149</v>
      </c>
      <c r="AU389" s="236" t="s">
        <v>82</v>
      </c>
      <c r="AV389" s="13" t="s">
        <v>82</v>
      </c>
      <c r="AW389" s="13" t="s">
        <v>4</v>
      </c>
      <c r="AX389" s="13" t="s">
        <v>80</v>
      </c>
      <c r="AY389" s="236" t="s">
        <v>135</v>
      </c>
    </row>
    <row r="390" s="2" customFormat="1" ht="21.75" customHeight="1">
      <c r="A390" s="40"/>
      <c r="B390" s="41"/>
      <c r="C390" s="206" t="s">
        <v>754</v>
      </c>
      <c r="D390" s="206" t="s">
        <v>138</v>
      </c>
      <c r="E390" s="207" t="s">
        <v>755</v>
      </c>
      <c r="F390" s="208" t="s">
        <v>756</v>
      </c>
      <c r="G390" s="209" t="s">
        <v>141</v>
      </c>
      <c r="H390" s="210">
        <v>81.670000000000002</v>
      </c>
      <c r="I390" s="211"/>
      <c r="J390" s="212">
        <f>ROUND(I390*H390,2)</f>
        <v>0</v>
      </c>
      <c r="K390" s="208" t="s">
        <v>142</v>
      </c>
      <c r="L390" s="46"/>
      <c r="M390" s="213" t="s">
        <v>19</v>
      </c>
      <c r="N390" s="214" t="s">
        <v>43</v>
      </c>
      <c r="O390" s="86"/>
      <c r="P390" s="215">
        <f>O390*H390</f>
        <v>0</v>
      </c>
      <c r="Q390" s="215">
        <v>5.0000000000000002E-05</v>
      </c>
      <c r="R390" s="215">
        <f>Q390*H390</f>
        <v>0.0040835000000000003</v>
      </c>
      <c r="S390" s="215">
        <v>0</v>
      </c>
      <c r="T390" s="216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17" t="s">
        <v>254</v>
      </c>
      <c r="AT390" s="217" t="s">
        <v>138</v>
      </c>
      <c r="AU390" s="217" t="s">
        <v>82</v>
      </c>
      <c r="AY390" s="19" t="s">
        <v>135</v>
      </c>
      <c r="BE390" s="218">
        <f>IF(N390="základní",J390,0)</f>
        <v>0</v>
      </c>
      <c r="BF390" s="218">
        <f>IF(N390="snížená",J390,0)</f>
        <v>0</v>
      </c>
      <c r="BG390" s="218">
        <f>IF(N390="zákl. přenesená",J390,0)</f>
        <v>0</v>
      </c>
      <c r="BH390" s="218">
        <f>IF(N390="sníž. přenesená",J390,0)</f>
        <v>0</v>
      </c>
      <c r="BI390" s="218">
        <f>IF(N390="nulová",J390,0)</f>
        <v>0</v>
      </c>
      <c r="BJ390" s="19" t="s">
        <v>80</v>
      </c>
      <c r="BK390" s="218">
        <f>ROUND(I390*H390,2)</f>
        <v>0</v>
      </c>
      <c r="BL390" s="19" t="s">
        <v>254</v>
      </c>
      <c r="BM390" s="217" t="s">
        <v>757</v>
      </c>
    </row>
    <row r="391" s="2" customFormat="1">
      <c r="A391" s="40"/>
      <c r="B391" s="41"/>
      <c r="C391" s="42"/>
      <c r="D391" s="219" t="s">
        <v>145</v>
      </c>
      <c r="E391" s="42"/>
      <c r="F391" s="220" t="s">
        <v>758</v>
      </c>
      <c r="G391" s="42"/>
      <c r="H391" s="42"/>
      <c r="I391" s="221"/>
      <c r="J391" s="42"/>
      <c r="K391" s="42"/>
      <c r="L391" s="46"/>
      <c r="M391" s="222"/>
      <c r="N391" s="223"/>
      <c r="O391" s="86"/>
      <c r="P391" s="86"/>
      <c r="Q391" s="86"/>
      <c r="R391" s="86"/>
      <c r="S391" s="86"/>
      <c r="T391" s="87"/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T391" s="19" t="s">
        <v>145</v>
      </c>
      <c r="AU391" s="19" t="s">
        <v>82</v>
      </c>
    </row>
    <row r="392" s="2" customFormat="1">
      <c r="A392" s="40"/>
      <c r="B392" s="41"/>
      <c r="C392" s="42"/>
      <c r="D392" s="224" t="s">
        <v>147</v>
      </c>
      <c r="E392" s="42"/>
      <c r="F392" s="225" t="s">
        <v>759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147</v>
      </c>
      <c r="AU392" s="19" t="s">
        <v>82</v>
      </c>
    </row>
    <row r="393" s="2" customFormat="1" ht="16.5" customHeight="1">
      <c r="A393" s="40"/>
      <c r="B393" s="41"/>
      <c r="C393" s="206" t="s">
        <v>760</v>
      </c>
      <c r="D393" s="206" t="s">
        <v>138</v>
      </c>
      <c r="E393" s="207" t="s">
        <v>761</v>
      </c>
      <c r="F393" s="208" t="s">
        <v>762</v>
      </c>
      <c r="G393" s="209" t="s">
        <v>517</v>
      </c>
      <c r="H393" s="271"/>
      <c r="I393" s="211"/>
      <c r="J393" s="212">
        <f>ROUND(I393*H393,2)</f>
        <v>0</v>
      </c>
      <c r="K393" s="208" t="s">
        <v>142</v>
      </c>
      <c r="L393" s="46"/>
      <c r="M393" s="213" t="s">
        <v>19</v>
      </c>
      <c r="N393" s="214" t="s">
        <v>43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254</v>
      </c>
      <c r="AT393" s="217" t="s">
        <v>138</v>
      </c>
      <c r="AU393" s="217" t="s">
        <v>82</v>
      </c>
      <c r="AY393" s="19" t="s">
        <v>135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80</v>
      </c>
      <c r="BK393" s="218">
        <f>ROUND(I393*H393,2)</f>
        <v>0</v>
      </c>
      <c r="BL393" s="19" t="s">
        <v>254</v>
      </c>
      <c r="BM393" s="217" t="s">
        <v>763</v>
      </c>
    </row>
    <row r="394" s="2" customFormat="1">
      <c r="A394" s="40"/>
      <c r="B394" s="41"/>
      <c r="C394" s="42"/>
      <c r="D394" s="219" t="s">
        <v>145</v>
      </c>
      <c r="E394" s="42"/>
      <c r="F394" s="220" t="s">
        <v>764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145</v>
      </c>
      <c r="AU394" s="19" t="s">
        <v>82</v>
      </c>
    </row>
    <row r="395" s="2" customFormat="1">
      <c r="A395" s="40"/>
      <c r="B395" s="41"/>
      <c r="C395" s="42"/>
      <c r="D395" s="224" t="s">
        <v>147</v>
      </c>
      <c r="E395" s="42"/>
      <c r="F395" s="225" t="s">
        <v>765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147</v>
      </c>
      <c r="AU395" s="19" t="s">
        <v>82</v>
      </c>
    </row>
    <row r="396" s="12" customFormat="1" ht="22.8" customHeight="1">
      <c r="A396" s="12"/>
      <c r="B396" s="190"/>
      <c r="C396" s="191"/>
      <c r="D396" s="192" t="s">
        <v>71</v>
      </c>
      <c r="E396" s="204" t="s">
        <v>302</v>
      </c>
      <c r="F396" s="204" t="s">
        <v>303</v>
      </c>
      <c r="G396" s="191"/>
      <c r="H396" s="191"/>
      <c r="I396" s="194"/>
      <c r="J396" s="205">
        <f>BK396</f>
        <v>0</v>
      </c>
      <c r="K396" s="191"/>
      <c r="L396" s="196"/>
      <c r="M396" s="197"/>
      <c r="N396" s="198"/>
      <c r="O396" s="198"/>
      <c r="P396" s="199">
        <f>SUM(P397:P457)</f>
        <v>0</v>
      </c>
      <c r="Q396" s="198"/>
      <c r="R396" s="199">
        <f>SUM(R397:R457)</f>
        <v>2.3707972800000001</v>
      </c>
      <c r="S396" s="198"/>
      <c r="T396" s="200">
        <f>SUM(T397:T457)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1" t="s">
        <v>82</v>
      </c>
      <c r="AT396" s="202" t="s">
        <v>71</v>
      </c>
      <c r="AU396" s="202" t="s">
        <v>80</v>
      </c>
      <c r="AY396" s="201" t="s">
        <v>135</v>
      </c>
      <c r="BK396" s="203">
        <f>SUM(BK397:BK457)</f>
        <v>0</v>
      </c>
    </row>
    <row r="397" s="2" customFormat="1" ht="16.5" customHeight="1">
      <c r="A397" s="40"/>
      <c r="B397" s="41"/>
      <c r="C397" s="206" t="s">
        <v>766</v>
      </c>
      <c r="D397" s="206" t="s">
        <v>138</v>
      </c>
      <c r="E397" s="207" t="s">
        <v>767</v>
      </c>
      <c r="F397" s="208" t="s">
        <v>768</v>
      </c>
      <c r="G397" s="209" t="s">
        <v>141</v>
      </c>
      <c r="H397" s="210">
        <v>77.016000000000005</v>
      </c>
      <c r="I397" s="211"/>
      <c r="J397" s="212">
        <f>ROUND(I397*H397,2)</f>
        <v>0</v>
      </c>
      <c r="K397" s="208" t="s">
        <v>142</v>
      </c>
      <c r="L397" s="46"/>
      <c r="M397" s="213" t="s">
        <v>19</v>
      </c>
      <c r="N397" s="214" t="s">
        <v>43</v>
      </c>
      <c r="O397" s="86"/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254</v>
      </c>
      <c r="AT397" s="217" t="s">
        <v>138</v>
      </c>
      <c r="AU397" s="217" t="s">
        <v>82</v>
      </c>
      <c r="AY397" s="19" t="s">
        <v>135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80</v>
      </c>
      <c r="BK397" s="218">
        <f>ROUND(I397*H397,2)</f>
        <v>0</v>
      </c>
      <c r="BL397" s="19" t="s">
        <v>254</v>
      </c>
      <c r="BM397" s="217" t="s">
        <v>769</v>
      </c>
    </row>
    <row r="398" s="2" customFormat="1">
      <c r="A398" s="40"/>
      <c r="B398" s="41"/>
      <c r="C398" s="42"/>
      <c r="D398" s="219" t="s">
        <v>145</v>
      </c>
      <c r="E398" s="42"/>
      <c r="F398" s="220" t="s">
        <v>770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145</v>
      </c>
      <c r="AU398" s="19" t="s">
        <v>82</v>
      </c>
    </row>
    <row r="399" s="2" customFormat="1">
      <c r="A399" s="40"/>
      <c r="B399" s="41"/>
      <c r="C399" s="42"/>
      <c r="D399" s="224" t="s">
        <v>147</v>
      </c>
      <c r="E399" s="42"/>
      <c r="F399" s="225" t="s">
        <v>771</v>
      </c>
      <c r="G399" s="42"/>
      <c r="H399" s="42"/>
      <c r="I399" s="221"/>
      <c r="J399" s="42"/>
      <c r="K399" s="42"/>
      <c r="L399" s="46"/>
      <c r="M399" s="222"/>
      <c r="N399" s="223"/>
      <c r="O399" s="86"/>
      <c r="P399" s="86"/>
      <c r="Q399" s="86"/>
      <c r="R399" s="86"/>
      <c r="S399" s="86"/>
      <c r="T399" s="87"/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T399" s="19" t="s">
        <v>147</v>
      </c>
      <c r="AU399" s="19" t="s">
        <v>82</v>
      </c>
    </row>
    <row r="400" s="15" customFormat="1">
      <c r="A400" s="15"/>
      <c r="B400" s="248"/>
      <c r="C400" s="249"/>
      <c r="D400" s="219" t="s">
        <v>149</v>
      </c>
      <c r="E400" s="250" t="s">
        <v>19</v>
      </c>
      <c r="F400" s="251" t="s">
        <v>772</v>
      </c>
      <c r="G400" s="249"/>
      <c r="H400" s="250" t="s">
        <v>19</v>
      </c>
      <c r="I400" s="252"/>
      <c r="J400" s="249"/>
      <c r="K400" s="249"/>
      <c r="L400" s="253"/>
      <c r="M400" s="254"/>
      <c r="N400" s="255"/>
      <c r="O400" s="255"/>
      <c r="P400" s="255"/>
      <c r="Q400" s="255"/>
      <c r="R400" s="255"/>
      <c r="S400" s="255"/>
      <c r="T400" s="256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57" t="s">
        <v>149</v>
      </c>
      <c r="AU400" s="257" t="s">
        <v>82</v>
      </c>
      <c r="AV400" s="15" t="s">
        <v>80</v>
      </c>
      <c r="AW400" s="15" t="s">
        <v>33</v>
      </c>
      <c r="AX400" s="15" t="s">
        <v>72</v>
      </c>
      <c r="AY400" s="257" t="s">
        <v>135</v>
      </c>
    </row>
    <row r="401" s="13" customFormat="1">
      <c r="A401" s="13"/>
      <c r="B401" s="226"/>
      <c r="C401" s="227"/>
      <c r="D401" s="219" t="s">
        <v>149</v>
      </c>
      <c r="E401" s="228" t="s">
        <v>19</v>
      </c>
      <c r="F401" s="229" t="s">
        <v>773</v>
      </c>
      <c r="G401" s="227"/>
      <c r="H401" s="230">
        <v>29.436</v>
      </c>
      <c r="I401" s="231"/>
      <c r="J401" s="227"/>
      <c r="K401" s="227"/>
      <c r="L401" s="232"/>
      <c r="M401" s="233"/>
      <c r="N401" s="234"/>
      <c r="O401" s="234"/>
      <c r="P401" s="234"/>
      <c r="Q401" s="234"/>
      <c r="R401" s="234"/>
      <c r="S401" s="234"/>
      <c r="T401" s="23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6" t="s">
        <v>149</v>
      </c>
      <c r="AU401" s="236" t="s">
        <v>82</v>
      </c>
      <c r="AV401" s="13" t="s">
        <v>82</v>
      </c>
      <c r="AW401" s="13" t="s">
        <v>33</v>
      </c>
      <c r="AX401" s="13" t="s">
        <v>72</v>
      </c>
      <c r="AY401" s="236" t="s">
        <v>135</v>
      </c>
    </row>
    <row r="402" s="13" customFormat="1">
      <c r="A402" s="13"/>
      <c r="B402" s="226"/>
      <c r="C402" s="227"/>
      <c r="D402" s="219" t="s">
        <v>149</v>
      </c>
      <c r="E402" s="228" t="s">
        <v>19</v>
      </c>
      <c r="F402" s="229" t="s">
        <v>774</v>
      </c>
      <c r="G402" s="227"/>
      <c r="H402" s="230">
        <v>28.140000000000001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149</v>
      </c>
      <c r="AU402" s="236" t="s">
        <v>82</v>
      </c>
      <c r="AV402" s="13" t="s">
        <v>82</v>
      </c>
      <c r="AW402" s="13" t="s">
        <v>33</v>
      </c>
      <c r="AX402" s="13" t="s">
        <v>72</v>
      </c>
      <c r="AY402" s="236" t="s">
        <v>135</v>
      </c>
    </row>
    <row r="403" s="13" customFormat="1">
      <c r="A403" s="13"/>
      <c r="B403" s="226"/>
      <c r="C403" s="227"/>
      <c r="D403" s="219" t="s">
        <v>149</v>
      </c>
      <c r="E403" s="228" t="s">
        <v>19</v>
      </c>
      <c r="F403" s="229" t="s">
        <v>775</v>
      </c>
      <c r="G403" s="227"/>
      <c r="H403" s="230">
        <v>16.289999999999999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149</v>
      </c>
      <c r="AU403" s="236" t="s">
        <v>82</v>
      </c>
      <c r="AV403" s="13" t="s">
        <v>82</v>
      </c>
      <c r="AW403" s="13" t="s">
        <v>33</v>
      </c>
      <c r="AX403" s="13" t="s">
        <v>72</v>
      </c>
      <c r="AY403" s="236" t="s">
        <v>135</v>
      </c>
    </row>
    <row r="404" s="13" customFormat="1">
      <c r="A404" s="13"/>
      <c r="B404" s="226"/>
      <c r="C404" s="227"/>
      <c r="D404" s="219" t="s">
        <v>149</v>
      </c>
      <c r="E404" s="228" t="s">
        <v>19</v>
      </c>
      <c r="F404" s="229" t="s">
        <v>776</v>
      </c>
      <c r="G404" s="227"/>
      <c r="H404" s="230">
        <v>3.1499999999999999</v>
      </c>
      <c r="I404" s="231"/>
      <c r="J404" s="227"/>
      <c r="K404" s="227"/>
      <c r="L404" s="232"/>
      <c r="M404" s="233"/>
      <c r="N404" s="234"/>
      <c r="O404" s="234"/>
      <c r="P404" s="234"/>
      <c r="Q404" s="234"/>
      <c r="R404" s="234"/>
      <c r="S404" s="234"/>
      <c r="T404" s="23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6" t="s">
        <v>149</v>
      </c>
      <c r="AU404" s="236" t="s">
        <v>82</v>
      </c>
      <c r="AV404" s="13" t="s">
        <v>82</v>
      </c>
      <c r="AW404" s="13" t="s">
        <v>33</v>
      </c>
      <c r="AX404" s="13" t="s">
        <v>72</v>
      </c>
      <c r="AY404" s="236" t="s">
        <v>135</v>
      </c>
    </row>
    <row r="405" s="14" customFormat="1">
      <c r="A405" s="14"/>
      <c r="B405" s="237"/>
      <c r="C405" s="238"/>
      <c r="D405" s="219" t="s">
        <v>149</v>
      </c>
      <c r="E405" s="239" t="s">
        <v>19</v>
      </c>
      <c r="F405" s="240" t="s">
        <v>167</v>
      </c>
      <c r="G405" s="238"/>
      <c r="H405" s="241">
        <v>77.016000000000005</v>
      </c>
      <c r="I405" s="242"/>
      <c r="J405" s="238"/>
      <c r="K405" s="238"/>
      <c r="L405" s="243"/>
      <c r="M405" s="244"/>
      <c r="N405" s="245"/>
      <c r="O405" s="245"/>
      <c r="P405" s="245"/>
      <c r="Q405" s="245"/>
      <c r="R405" s="245"/>
      <c r="S405" s="245"/>
      <c r="T405" s="246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7" t="s">
        <v>149</v>
      </c>
      <c r="AU405" s="247" t="s">
        <v>82</v>
      </c>
      <c r="AV405" s="14" t="s">
        <v>143</v>
      </c>
      <c r="AW405" s="14" t="s">
        <v>33</v>
      </c>
      <c r="AX405" s="14" t="s">
        <v>80</v>
      </c>
      <c r="AY405" s="247" t="s">
        <v>135</v>
      </c>
    </row>
    <row r="406" s="2" customFormat="1" ht="16.5" customHeight="1">
      <c r="A406" s="40"/>
      <c r="B406" s="41"/>
      <c r="C406" s="206" t="s">
        <v>777</v>
      </c>
      <c r="D406" s="206" t="s">
        <v>138</v>
      </c>
      <c r="E406" s="207" t="s">
        <v>778</v>
      </c>
      <c r="F406" s="208" t="s">
        <v>779</v>
      </c>
      <c r="G406" s="209" t="s">
        <v>141</v>
      </c>
      <c r="H406" s="210">
        <v>77.016000000000005</v>
      </c>
      <c r="I406" s="211"/>
      <c r="J406" s="212">
        <f>ROUND(I406*H406,2)</f>
        <v>0</v>
      </c>
      <c r="K406" s="208" t="s">
        <v>142</v>
      </c>
      <c r="L406" s="46"/>
      <c r="M406" s="213" t="s">
        <v>19</v>
      </c>
      <c r="N406" s="214" t="s">
        <v>43</v>
      </c>
      <c r="O406" s="86"/>
      <c r="P406" s="215">
        <f>O406*H406</f>
        <v>0</v>
      </c>
      <c r="Q406" s="215">
        <v>0.00029999999999999997</v>
      </c>
      <c r="R406" s="215">
        <f>Q406*H406</f>
        <v>0.023104799999999998</v>
      </c>
      <c r="S406" s="215">
        <v>0</v>
      </c>
      <c r="T406" s="216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7" t="s">
        <v>254</v>
      </c>
      <c r="AT406" s="217" t="s">
        <v>138</v>
      </c>
      <c r="AU406" s="217" t="s">
        <v>82</v>
      </c>
      <c r="AY406" s="19" t="s">
        <v>135</v>
      </c>
      <c r="BE406" s="218">
        <f>IF(N406="základní",J406,0)</f>
        <v>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9" t="s">
        <v>80</v>
      </c>
      <c r="BK406" s="218">
        <f>ROUND(I406*H406,2)</f>
        <v>0</v>
      </c>
      <c r="BL406" s="19" t="s">
        <v>254</v>
      </c>
      <c r="BM406" s="217" t="s">
        <v>780</v>
      </c>
    </row>
    <row r="407" s="2" customFormat="1">
      <c r="A407" s="40"/>
      <c r="B407" s="41"/>
      <c r="C407" s="42"/>
      <c r="D407" s="219" t="s">
        <v>145</v>
      </c>
      <c r="E407" s="42"/>
      <c r="F407" s="220" t="s">
        <v>781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145</v>
      </c>
      <c r="AU407" s="19" t="s">
        <v>82</v>
      </c>
    </row>
    <row r="408" s="2" customFormat="1">
      <c r="A408" s="40"/>
      <c r="B408" s="41"/>
      <c r="C408" s="42"/>
      <c r="D408" s="224" t="s">
        <v>147</v>
      </c>
      <c r="E408" s="42"/>
      <c r="F408" s="225" t="s">
        <v>782</v>
      </c>
      <c r="G408" s="42"/>
      <c r="H408" s="42"/>
      <c r="I408" s="221"/>
      <c r="J408" s="42"/>
      <c r="K408" s="42"/>
      <c r="L408" s="46"/>
      <c r="M408" s="222"/>
      <c r="N408" s="223"/>
      <c r="O408" s="86"/>
      <c r="P408" s="86"/>
      <c r="Q408" s="86"/>
      <c r="R408" s="86"/>
      <c r="S408" s="86"/>
      <c r="T408" s="87"/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T408" s="19" t="s">
        <v>147</v>
      </c>
      <c r="AU408" s="19" t="s">
        <v>82</v>
      </c>
    </row>
    <row r="409" s="2" customFormat="1" ht="16.5" customHeight="1">
      <c r="A409" s="40"/>
      <c r="B409" s="41"/>
      <c r="C409" s="206" t="s">
        <v>783</v>
      </c>
      <c r="D409" s="206" t="s">
        <v>138</v>
      </c>
      <c r="E409" s="207" t="s">
        <v>784</v>
      </c>
      <c r="F409" s="208" t="s">
        <v>785</v>
      </c>
      <c r="G409" s="209" t="s">
        <v>141</v>
      </c>
      <c r="H409" s="210">
        <v>56.136000000000003</v>
      </c>
      <c r="I409" s="211"/>
      <c r="J409" s="212">
        <f>ROUND(I409*H409,2)</f>
        <v>0</v>
      </c>
      <c r="K409" s="208" t="s">
        <v>142</v>
      </c>
      <c r="L409" s="46"/>
      <c r="M409" s="213" t="s">
        <v>19</v>
      </c>
      <c r="N409" s="214" t="s">
        <v>43</v>
      </c>
      <c r="O409" s="86"/>
      <c r="P409" s="215">
        <f>O409*H409</f>
        <v>0</v>
      </c>
      <c r="Q409" s="215">
        <v>0.0044999999999999997</v>
      </c>
      <c r="R409" s="215">
        <f>Q409*H409</f>
        <v>0.252612</v>
      </c>
      <c r="S409" s="215">
        <v>0</v>
      </c>
      <c r="T409" s="216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7" t="s">
        <v>254</v>
      </c>
      <c r="AT409" s="217" t="s">
        <v>138</v>
      </c>
      <c r="AU409" s="217" t="s">
        <v>82</v>
      </c>
      <c r="AY409" s="19" t="s">
        <v>135</v>
      </c>
      <c r="BE409" s="218">
        <f>IF(N409="základní",J409,0)</f>
        <v>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9" t="s">
        <v>80</v>
      </c>
      <c r="BK409" s="218">
        <f>ROUND(I409*H409,2)</f>
        <v>0</v>
      </c>
      <c r="BL409" s="19" t="s">
        <v>254</v>
      </c>
      <c r="BM409" s="217" t="s">
        <v>786</v>
      </c>
    </row>
    <row r="410" s="2" customFormat="1">
      <c r="A410" s="40"/>
      <c r="B410" s="41"/>
      <c r="C410" s="42"/>
      <c r="D410" s="219" t="s">
        <v>145</v>
      </c>
      <c r="E410" s="42"/>
      <c r="F410" s="220" t="s">
        <v>787</v>
      </c>
      <c r="G410" s="42"/>
      <c r="H410" s="42"/>
      <c r="I410" s="221"/>
      <c r="J410" s="42"/>
      <c r="K410" s="42"/>
      <c r="L410" s="46"/>
      <c r="M410" s="222"/>
      <c r="N410" s="223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145</v>
      </c>
      <c r="AU410" s="19" t="s">
        <v>82</v>
      </c>
    </row>
    <row r="411" s="2" customFormat="1">
      <c r="A411" s="40"/>
      <c r="B411" s="41"/>
      <c r="C411" s="42"/>
      <c r="D411" s="224" t="s">
        <v>147</v>
      </c>
      <c r="E411" s="42"/>
      <c r="F411" s="225" t="s">
        <v>788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147</v>
      </c>
      <c r="AU411" s="19" t="s">
        <v>82</v>
      </c>
    </row>
    <row r="412" s="15" customFormat="1">
      <c r="A412" s="15"/>
      <c r="B412" s="248"/>
      <c r="C412" s="249"/>
      <c r="D412" s="219" t="s">
        <v>149</v>
      </c>
      <c r="E412" s="250" t="s">
        <v>19</v>
      </c>
      <c r="F412" s="251" t="s">
        <v>789</v>
      </c>
      <c r="G412" s="249"/>
      <c r="H412" s="250" t="s">
        <v>19</v>
      </c>
      <c r="I412" s="252"/>
      <c r="J412" s="249"/>
      <c r="K412" s="249"/>
      <c r="L412" s="253"/>
      <c r="M412" s="254"/>
      <c r="N412" s="255"/>
      <c r="O412" s="255"/>
      <c r="P412" s="255"/>
      <c r="Q412" s="255"/>
      <c r="R412" s="255"/>
      <c r="S412" s="255"/>
      <c r="T412" s="25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57" t="s">
        <v>149</v>
      </c>
      <c r="AU412" s="257" t="s">
        <v>82</v>
      </c>
      <c r="AV412" s="15" t="s">
        <v>80</v>
      </c>
      <c r="AW412" s="15" t="s">
        <v>33</v>
      </c>
      <c r="AX412" s="15" t="s">
        <v>72</v>
      </c>
      <c r="AY412" s="257" t="s">
        <v>135</v>
      </c>
    </row>
    <row r="413" s="13" customFormat="1">
      <c r="A413" s="13"/>
      <c r="B413" s="226"/>
      <c r="C413" s="227"/>
      <c r="D413" s="219" t="s">
        <v>149</v>
      </c>
      <c r="E413" s="228" t="s">
        <v>19</v>
      </c>
      <c r="F413" s="229" t="s">
        <v>790</v>
      </c>
      <c r="G413" s="227"/>
      <c r="H413" s="230">
        <v>16.536000000000001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149</v>
      </c>
      <c r="AU413" s="236" t="s">
        <v>82</v>
      </c>
      <c r="AV413" s="13" t="s">
        <v>82</v>
      </c>
      <c r="AW413" s="13" t="s">
        <v>33</v>
      </c>
      <c r="AX413" s="13" t="s">
        <v>72</v>
      </c>
      <c r="AY413" s="236" t="s">
        <v>135</v>
      </c>
    </row>
    <row r="414" s="13" customFormat="1">
      <c r="A414" s="13"/>
      <c r="B414" s="226"/>
      <c r="C414" s="227"/>
      <c r="D414" s="219" t="s">
        <v>149</v>
      </c>
      <c r="E414" s="228" t="s">
        <v>19</v>
      </c>
      <c r="F414" s="229" t="s">
        <v>791</v>
      </c>
      <c r="G414" s="227"/>
      <c r="H414" s="230">
        <v>25.620000000000001</v>
      </c>
      <c r="I414" s="231"/>
      <c r="J414" s="227"/>
      <c r="K414" s="227"/>
      <c r="L414" s="232"/>
      <c r="M414" s="233"/>
      <c r="N414" s="234"/>
      <c r="O414" s="234"/>
      <c r="P414" s="234"/>
      <c r="Q414" s="234"/>
      <c r="R414" s="234"/>
      <c r="S414" s="234"/>
      <c r="T414" s="23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6" t="s">
        <v>149</v>
      </c>
      <c r="AU414" s="236" t="s">
        <v>82</v>
      </c>
      <c r="AV414" s="13" t="s">
        <v>82</v>
      </c>
      <c r="AW414" s="13" t="s">
        <v>33</v>
      </c>
      <c r="AX414" s="13" t="s">
        <v>72</v>
      </c>
      <c r="AY414" s="236" t="s">
        <v>135</v>
      </c>
    </row>
    <row r="415" s="13" customFormat="1">
      <c r="A415" s="13"/>
      <c r="B415" s="226"/>
      <c r="C415" s="227"/>
      <c r="D415" s="219" t="s">
        <v>149</v>
      </c>
      <c r="E415" s="228" t="s">
        <v>19</v>
      </c>
      <c r="F415" s="229" t="s">
        <v>792</v>
      </c>
      <c r="G415" s="227"/>
      <c r="H415" s="230">
        <v>10.83</v>
      </c>
      <c r="I415" s="231"/>
      <c r="J415" s="227"/>
      <c r="K415" s="227"/>
      <c r="L415" s="232"/>
      <c r="M415" s="233"/>
      <c r="N415" s="234"/>
      <c r="O415" s="234"/>
      <c r="P415" s="234"/>
      <c r="Q415" s="234"/>
      <c r="R415" s="234"/>
      <c r="S415" s="234"/>
      <c r="T415" s="23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6" t="s">
        <v>149</v>
      </c>
      <c r="AU415" s="236" t="s">
        <v>82</v>
      </c>
      <c r="AV415" s="13" t="s">
        <v>82</v>
      </c>
      <c r="AW415" s="13" t="s">
        <v>33</v>
      </c>
      <c r="AX415" s="13" t="s">
        <v>72</v>
      </c>
      <c r="AY415" s="236" t="s">
        <v>135</v>
      </c>
    </row>
    <row r="416" s="13" customFormat="1">
      <c r="A416" s="13"/>
      <c r="B416" s="226"/>
      <c r="C416" s="227"/>
      <c r="D416" s="219" t="s">
        <v>149</v>
      </c>
      <c r="E416" s="228" t="s">
        <v>19</v>
      </c>
      <c r="F416" s="229" t="s">
        <v>776</v>
      </c>
      <c r="G416" s="227"/>
      <c r="H416" s="230">
        <v>3.1499999999999999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6" t="s">
        <v>149</v>
      </c>
      <c r="AU416" s="236" t="s">
        <v>82</v>
      </c>
      <c r="AV416" s="13" t="s">
        <v>82</v>
      </c>
      <c r="AW416" s="13" t="s">
        <v>33</v>
      </c>
      <c r="AX416" s="13" t="s">
        <v>72</v>
      </c>
      <c r="AY416" s="236" t="s">
        <v>135</v>
      </c>
    </row>
    <row r="417" s="14" customFormat="1">
      <c r="A417" s="14"/>
      <c r="B417" s="237"/>
      <c r="C417" s="238"/>
      <c r="D417" s="219" t="s">
        <v>149</v>
      </c>
      <c r="E417" s="239" t="s">
        <v>19</v>
      </c>
      <c r="F417" s="240" t="s">
        <v>167</v>
      </c>
      <c r="G417" s="238"/>
      <c r="H417" s="241">
        <v>56.136000000000003</v>
      </c>
      <c r="I417" s="242"/>
      <c r="J417" s="238"/>
      <c r="K417" s="238"/>
      <c r="L417" s="243"/>
      <c r="M417" s="244"/>
      <c r="N417" s="245"/>
      <c r="O417" s="245"/>
      <c r="P417" s="245"/>
      <c r="Q417" s="245"/>
      <c r="R417" s="245"/>
      <c r="S417" s="245"/>
      <c r="T417" s="246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7" t="s">
        <v>149</v>
      </c>
      <c r="AU417" s="247" t="s">
        <v>82</v>
      </c>
      <c r="AV417" s="14" t="s">
        <v>143</v>
      </c>
      <c r="AW417" s="14" t="s">
        <v>33</v>
      </c>
      <c r="AX417" s="14" t="s">
        <v>80</v>
      </c>
      <c r="AY417" s="247" t="s">
        <v>135</v>
      </c>
    </row>
    <row r="418" s="2" customFormat="1" ht="21.75" customHeight="1">
      <c r="A418" s="40"/>
      <c r="B418" s="41"/>
      <c r="C418" s="206" t="s">
        <v>793</v>
      </c>
      <c r="D418" s="206" t="s">
        <v>138</v>
      </c>
      <c r="E418" s="207" t="s">
        <v>794</v>
      </c>
      <c r="F418" s="208" t="s">
        <v>795</v>
      </c>
      <c r="G418" s="209" t="s">
        <v>141</v>
      </c>
      <c r="H418" s="210">
        <v>77.016000000000005</v>
      </c>
      <c r="I418" s="211"/>
      <c r="J418" s="212">
        <f>ROUND(I418*H418,2)</f>
        <v>0</v>
      </c>
      <c r="K418" s="208" t="s">
        <v>142</v>
      </c>
      <c r="L418" s="46"/>
      <c r="M418" s="213" t="s">
        <v>19</v>
      </c>
      <c r="N418" s="214" t="s">
        <v>43</v>
      </c>
      <c r="O418" s="86"/>
      <c r="P418" s="215">
        <f>O418*H418</f>
        <v>0</v>
      </c>
      <c r="Q418" s="215">
        <v>0.0060000000000000001</v>
      </c>
      <c r="R418" s="215">
        <f>Q418*H418</f>
        <v>0.46209600000000006</v>
      </c>
      <c r="S418" s="215">
        <v>0</v>
      </c>
      <c r="T418" s="216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17" t="s">
        <v>254</v>
      </c>
      <c r="AT418" s="217" t="s">
        <v>138</v>
      </c>
      <c r="AU418" s="217" t="s">
        <v>82</v>
      </c>
      <c r="AY418" s="19" t="s">
        <v>135</v>
      </c>
      <c r="BE418" s="218">
        <f>IF(N418="základní",J418,0)</f>
        <v>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9" t="s">
        <v>80</v>
      </c>
      <c r="BK418" s="218">
        <f>ROUND(I418*H418,2)</f>
        <v>0</v>
      </c>
      <c r="BL418" s="19" t="s">
        <v>254</v>
      </c>
      <c r="BM418" s="217" t="s">
        <v>796</v>
      </c>
    </row>
    <row r="419" s="2" customFormat="1">
      <c r="A419" s="40"/>
      <c r="B419" s="41"/>
      <c r="C419" s="42"/>
      <c r="D419" s="219" t="s">
        <v>145</v>
      </c>
      <c r="E419" s="42"/>
      <c r="F419" s="220" t="s">
        <v>797</v>
      </c>
      <c r="G419" s="42"/>
      <c r="H419" s="42"/>
      <c r="I419" s="221"/>
      <c r="J419" s="42"/>
      <c r="K419" s="42"/>
      <c r="L419" s="46"/>
      <c r="M419" s="222"/>
      <c r="N419" s="223"/>
      <c r="O419" s="86"/>
      <c r="P419" s="86"/>
      <c r="Q419" s="86"/>
      <c r="R419" s="86"/>
      <c r="S419" s="86"/>
      <c r="T419" s="87"/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T419" s="19" t="s">
        <v>145</v>
      </c>
      <c r="AU419" s="19" t="s">
        <v>82</v>
      </c>
    </row>
    <row r="420" s="2" customFormat="1">
      <c r="A420" s="40"/>
      <c r="B420" s="41"/>
      <c r="C420" s="42"/>
      <c r="D420" s="224" t="s">
        <v>147</v>
      </c>
      <c r="E420" s="42"/>
      <c r="F420" s="225" t="s">
        <v>798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147</v>
      </c>
      <c r="AU420" s="19" t="s">
        <v>82</v>
      </c>
    </row>
    <row r="421" s="2" customFormat="1" ht="16.5" customHeight="1">
      <c r="A421" s="40"/>
      <c r="B421" s="41"/>
      <c r="C421" s="261" t="s">
        <v>799</v>
      </c>
      <c r="D421" s="261" t="s">
        <v>338</v>
      </c>
      <c r="E421" s="262" t="s">
        <v>800</v>
      </c>
      <c r="F421" s="263" t="s">
        <v>801</v>
      </c>
      <c r="G421" s="264" t="s">
        <v>141</v>
      </c>
      <c r="H421" s="265">
        <v>88.567999999999998</v>
      </c>
      <c r="I421" s="266"/>
      <c r="J421" s="267">
        <f>ROUND(I421*H421,2)</f>
        <v>0</v>
      </c>
      <c r="K421" s="263" t="s">
        <v>142</v>
      </c>
      <c r="L421" s="268"/>
      <c r="M421" s="269" t="s">
        <v>19</v>
      </c>
      <c r="N421" s="270" t="s">
        <v>43</v>
      </c>
      <c r="O421" s="86"/>
      <c r="P421" s="215">
        <f>O421*H421</f>
        <v>0</v>
      </c>
      <c r="Q421" s="215">
        <v>0.01806</v>
      </c>
      <c r="R421" s="215">
        <f>Q421*H421</f>
        <v>1.5995380799999999</v>
      </c>
      <c r="S421" s="215">
        <v>0</v>
      </c>
      <c r="T421" s="216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17" t="s">
        <v>499</v>
      </c>
      <c r="AT421" s="217" t="s">
        <v>338</v>
      </c>
      <c r="AU421" s="217" t="s">
        <v>82</v>
      </c>
      <c r="AY421" s="19" t="s">
        <v>135</v>
      </c>
      <c r="BE421" s="218">
        <f>IF(N421="základní",J421,0)</f>
        <v>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9" t="s">
        <v>80</v>
      </c>
      <c r="BK421" s="218">
        <f>ROUND(I421*H421,2)</f>
        <v>0</v>
      </c>
      <c r="BL421" s="19" t="s">
        <v>254</v>
      </c>
      <c r="BM421" s="217" t="s">
        <v>802</v>
      </c>
    </row>
    <row r="422" s="2" customFormat="1">
      <c r="A422" s="40"/>
      <c r="B422" s="41"/>
      <c r="C422" s="42"/>
      <c r="D422" s="219" t="s">
        <v>145</v>
      </c>
      <c r="E422" s="42"/>
      <c r="F422" s="220" t="s">
        <v>801</v>
      </c>
      <c r="G422" s="42"/>
      <c r="H422" s="42"/>
      <c r="I422" s="221"/>
      <c r="J422" s="42"/>
      <c r="K422" s="42"/>
      <c r="L422" s="46"/>
      <c r="M422" s="222"/>
      <c r="N422" s="223"/>
      <c r="O422" s="86"/>
      <c r="P422" s="86"/>
      <c r="Q422" s="86"/>
      <c r="R422" s="86"/>
      <c r="S422" s="86"/>
      <c r="T422" s="87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145</v>
      </c>
      <c r="AU422" s="19" t="s">
        <v>82</v>
      </c>
    </row>
    <row r="423" s="13" customFormat="1">
      <c r="A423" s="13"/>
      <c r="B423" s="226"/>
      <c r="C423" s="227"/>
      <c r="D423" s="219" t="s">
        <v>149</v>
      </c>
      <c r="E423" s="227"/>
      <c r="F423" s="229" t="s">
        <v>803</v>
      </c>
      <c r="G423" s="227"/>
      <c r="H423" s="230">
        <v>88.567999999999998</v>
      </c>
      <c r="I423" s="231"/>
      <c r="J423" s="227"/>
      <c r="K423" s="227"/>
      <c r="L423" s="232"/>
      <c r="M423" s="233"/>
      <c r="N423" s="234"/>
      <c r="O423" s="234"/>
      <c r="P423" s="234"/>
      <c r="Q423" s="234"/>
      <c r="R423" s="234"/>
      <c r="S423" s="234"/>
      <c r="T423" s="23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6" t="s">
        <v>149</v>
      </c>
      <c r="AU423" s="236" t="s">
        <v>82</v>
      </c>
      <c r="AV423" s="13" t="s">
        <v>82</v>
      </c>
      <c r="AW423" s="13" t="s">
        <v>4</v>
      </c>
      <c r="AX423" s="13" t="s">
        <v>80</v>
      </c>
      <c r="AY423" s="236" t="s">
        <v>135</v>
      </c>
    </row>
    <row r="424" s="2" customFormat="1" ht="16.5" customHeight="1">
      <c r="A424" s="40"/>
      <c r="B424" s="41"/>
      <c r="C424" s="206" t="s">
        <v>804</v>
      </c>
      <c r="D424" s="206" t="s">
        <v>138</v>
      </c>
      <c r="E424" s="207" t="s">
        <v>805</v>
      </c>
      <c r="F424" s="208" t="s">
        <v>806</v>
      </c>
      <c r="G424" s="209" t="s">
        <v>188</v>
      </c>
      <c r="H424" s="210">
        <v>43.799999999999997</v>
      </c>
      <c r="I424" s="211"/>
      <c r="J424" s="212">
        <f>ROUND(I424*H424,2)</f>
        <v>0</v>
      </c>
      <c r="K424" s="208" t="s">
        <v>142</v>
      </c>
      <c r="L424" s="46"/>
      <c r="M424" s="213" t="s">
        <v>19</v>
      </c>
      <c r="N424" s="214" t="s">
        <v>43</v>
      </c>
      <c r="O424" s="86"/>
      <c r="P424" s="215">
        <f>O424*H424</f>
        <v>0</v>
      </c>
      <c r="Q424" s="215">
        <v>0.00020000000000000001</v>
      </c>
      <c r="R424" s="215">
        <f>Q424*H424</f>
        <v>0.0087600000000000004</v>
      </c>
      <c r="S424" s="215">
        <v>0</v>
      </c>
      <c r="T424" s="216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7" t="s">
        <v>254</v>
      </c>
      <c r="AT424" s="217" t="s">
        <v>138</v>
      </c>
      <c r="AU424" s="217" t="s">
        <v>82</v>
      </c>
      <c r="AY424" s="19" t="s">
        <v>135</v>
      </c>
      <c r="BE424" s="218">
        <f>IF(N424="základní",J424,0)</f>
        <v>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9" t="s">
        <v>80</v>
      </c>
      <c r="BK424" s="218">
        <f>ROUND(I424*H424,2)</f>
        <v>0</v>
      </c>
      <c r="BL424" s="19" t="s">
        <v>254</v>
      </c>
      <c r="BM424" s="217" t="s">
        <v>807</v>
      </c>
    </row>
    <row r="425" s="2" customFormat="1">
      <c r="A425" s="40"/>
      <c r="B425" s="41"/>
      <c r="C425" s="42"/>
      <c r="D425" s="219" t="s">
        <v>145</v>
      </c>
      <c r="E425" s="42"/>
      <c r="F425" s="220" t="s">
        <v>808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145</v>
      </c>
      <c r="AU425" s="19" t="s">
        <v>82</v>
      </c>
    </row>
    <row r="426" s="2" customFormat="1">
      <c r="A426" s="40"/>
      <c r="B426" s="41"/>
      <c r="C426" s="42"/>
      <c r="D426" s="224" t="s">
        <v>147</v>
      </c>
      <c r="E426" s="42"/>
      <c r="F426" s="225" t="s">
        <v>809</v>
      </c>
      <c r="G426" s="42"/>
      <c r="H426" s="42"/>
      <c r="I426" s="221"/>
      <c r="J426" s="42"/>
      <c r="K426" s="42"/>
      <c r="L426" s="46"/>
      <c r="M426" s="222"/>
      <c r="N426" s="223"/>
      <c r="O426" s="86"/>
      <c r="P426" s="86"/>
      <c r="Q426" s="86"/>
      <c r="R426" s="86"/>
      <c r="S426" s="86"/>
      <c r="T426" s="87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T426" s="19" t="s">
        <v>147</v>
      </c>
      <c r="AU426" s="19" t="s">
        <v>82</v>
      </c>
    </row>
    <row r="427" s="13" customFormat="1">
      <c r="A427" s="13"/>
      <c r="B427" s="226"/>
      <c r="C427" s="227"/>
      <c r="D427" s="219" t="s">
        <v>149</v>
      </c>
      <c r="E427" s="228" t="s">
        <v>19</v>
      </c>
      <c r="F427" s="229" t="s">
        <v>810</v>
      </c>
      <c r="G427" s="227"/>
      <c r="H427" s="230">
        <v>18.899999999999999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6" t="s">
        <v>149</v>
      </c>
      <c r="AU427" s="236" t="s">
        <v>82</v>
      </c>
      <c r="AV427" s="13" t="s">
        <v>82</v>
      </c>
      <c r="AW427" s="13" t="s">
        <v>33</v>
      </c>
      <c r="AX427" s="13" t="s">
        <v>72</v>
      </c>
      <c r="AY427" s="236" t="s">
        <v>135</v>
      </c>
    </row>
    <row r="428" s="13" customFormat="1">
      <c r="A428" s="13"/>
      <c r="B428" s="226"/>
      <c r="C428" s="227"/>
      <c r="D428" s="219" t="s">
        <v>149</v>
      </c>
      <c r="E428" s="228" t="s">
        <v>19</v>
      </c>
      <c r="F428" s="229" t="s">
        <v>811</v>
      </c>
      <c r="G428" s="227"/>
      <c r="H428" s="230">
        <v>13.199999999999999</v>
      </c>
      <c r="I428" s="231"/>
      <c r="J428" s="227"/>
      <c r="K428" s="227"/>
      <c r="L428" s="232"/>
      <c r="M428" s="233"/>
      <c r="N428" s="234"/>
      <c r="O428" s="234"/>
      <c r="P428" s="234"/>
      <c r="Q428" s="234"/>
      <c r="R428" s="234"/>
      <c r="S428" s="234"/>
      <c r="T428" s="235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6" t="s">
        <v>149</v>
      </c>
      <c r="AU428" s="236" t="s">
        <v>82</v>
      </c>
      <c r="AV428" s="13" t="s">
        <v>82</v>
      </c>
      <c r="AW428" s="13" t="s">
        <v>33</v>
      </c>
      <c r="AX428" s="13" t="s">
        <v>72</v>
      </c>
      <c r="AY428" s="236" t="s">
        <v>135</v>
      </c>
    </row>
    <row r="429" s="13" customFormat="1">
      <c r="A429" s="13"/>
      <c r="B429" s="226"/>
      <c r="C429" s="227"/>
      <c r="D429" s="219" t="s">
        <v>149</v>
      </c>
      <c r="E429" s="228" t="s">
        <v>19</v>
      </c>
      <c r="F429" s="229" t="s">
        <v>812</v>
      </c>
      <c r="G429" s="227"/>
      <c r="H429" s="230">
        <v>11.699999999999999</v>
      </c>
      <c r="I429" s="231"/>
      <c r="J429" s="227"/>
      <c r="K429" s="227"/>
      <c r="L429" s="232"/>
      <c r="M429" s="233"/>
      <c r="N429" s="234"/>
      <c r="O429" s="234"/>
      <c r="P429" s="234"/>
      <c r="Q429" s="234"/>
      <c r="R429" s="234"/>
      <c r="S429" s="234"/>
      <c r="T429" s="23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36" t="s">
        <v>149</v>
      </c>
      <c r="AU429" s="236" t="s">
        <v>82</v>
      </c>
      <c r="AV429" s="13" t="s">
        <v>82</v>
      </c>
      <c r="AW429" s="13" t="s">
        <v>33</v>
      </c>
      <c r="AX429" s="13" t="s">
        <v>72</v>
      </c>
      <c r="AY429" s="236" t="s">
        <v>135</v>
      </c>
    </row>
    <row r="430" s="14" customFormat="1">
      <c r="A430" s="14"/>
      <c r="B430" s="237"/>
      <c r="C430" s="238"/>
      <c r="D430" s="219" t="s">
        <v>149</v>
      </c>
      <c r="E430" s="239" t="s">
        <v>19</v>
      </c>
      <c r="F430" s="240" t="s">
        <v>167</v>
      </c>
      <c r="G430" s="238"/>
      <c r="H430" s="241">
        <v>43.799999999999997</v>
      </c>
      <c r="I430" s="242"/>
      <c r="J430" s="238"/>
      <c r="K430" s="238"/>
      <c r="L430" s="243"/>
      <c r="M430" s="244"/>
      <c r="N430" s="245"/>
      <c r="O430" s="245"/>
      <c r="P430" s="245"/>
      <c r="Q430" s="245"/>
      <c r="R430" s="245"/>
      <c r="S430" s="245"/>
      <c r="T430" s="246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47" t="s">
        <v>149</v>
      </c>
      <c r="AU430" s="247" t="s">
        <v>82</v>
      </c>
      <c r="AV430" s="14" t="s">
        <v>143</v>
      </c>
      <c r="AW430" s="14" t="s">
        <v>33</v>
      </c>
      <c r="AX430" s="14" t="s">
        <v>80</v>
      </c>
      <c r="AY430" s="247" t="s">
        <v>135</v>
      </c>
    </row>
    <row r="431" s="2" customFormat="1" ht="16.5" customHeight="1">
      <c r="A431" s="40"/>
      <c r="B431" s="41"/>
      <c r="C431" s="261" t="s">
        <v>813</v>
      </c>
      <c r="D431" s="261" t="s">
        <v>338</v>
      </c>
      <c r="E431" s="262" t="s">
        <v>814</v>
      </c>
      <c r="F431" s="263" t="s">
        <v>815</v>
      </c>
      <c r="G431" s="264" t="s">
        <v>188</v>
      </c>
      <c r="H431" s="265">
        <v>45.990000000000002</v>
      </c>
      <c r="I431" s="266"/>
      <c r="J431" s="267">
        <f>ROUND(I431*H431,2)</f>
        <v>0</v>
      </c>
      <c r="K431" s="263" t="s">
        <v>142</v>
      </c>
      <c r="L431" s="268"/>
      <c r="M431" s="269" t="s">
        <v>19</v>
      </c>
      <c r="N431" s="270" t="s">
        <v>43</v>
      </c>
      <c r="O431" s="86"/>
      <c r="P431" s="215">
        <f>O431*H431</f>
        <v>0</v>
      </c>
      <c r="Q431" s="215">
        <v>0.00012</v>
      </c>
      <c r="R431" s="215">
        <f>Q431*H431</f>
        <v>0.0055188000000000008</v>
      </c>
      <c r="S431" s="215">
        <v>0</v>
      </c>
      <c r="T431" s="216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7" t="s">
        <v>499</v>
      </c>
      <c r="AT431" s="217" t="s">
        <v>338</v>
      </c>
      <c r="AU431" s="217" t="s">
        <v>82</v>
      </c>
      <c r="AY431" s="19" t="s">
        <v>135</v>
      </c>
      <c r="BE431" s="218">
        <f>IF(N431="základní",J431,0)</f>
        <v>0</v>
      </c>
      <c r="BF431" s="218">
        <f>IF(N431="snížená",J431,0)</f>
        <v>0</v>
      </c>
      <c r="BG431" s="218">
        <f>IF(N431="zákl. přenesená",J431,0)</f>
        <v>0</v>
      </c>
      <c r="BH431" s="218">
        <f>IF(N431="sníž. přenesená",J431,0)</f>
        <v>0</v>
      </c>
      <c r="BI431" s="218">
        <f>IF(N431="nulová",J431,0)</f>
        <v>0</v>
      </c>
      <c r="BJ431" s="19" t="s">
        <v>80</v>
      </c>
      <c r="BK431" s="218">
        <f>ROUND(I431*H431,2)</f>
        <v>0</v>
      </c>
      <c r="BL431" s="19" t="s">
        <v>254</v>
      </c>
      <c r="BM431" s="217" t="s">
        <v>816</v>
      </c>
    </row>
    <row r="432" s="2" customFormat="1">
      <c r="A432" s="40"/>
      <c r="B432" s="41"/>
      <c r="C432" s="42"/>
      <c r="D432" s="219" t="s">
        <v>145</v>
      </c>
      <c r="E432" s="42"/>
      <c r="F432" s="220" t="s">
        <v>815</v>
      </c>
      <c r="G432" s="42"/>
      <c r="H432" s="42"/>
      <c r="I432" s="221"/>
      <c r="J432" s="42"/>
      <c r="K432" s="42"/>
      <c r="L432" s="46"/>
      <c r="M432" s="222"/>
      <c r="N432" s="223"/>
      <c r="O432" s="86"/>
      <c r="P432" s="86"/>
      <c r="Q432" s="86"/>
      <c r="R432" s="86"/>
      <c r="S432" s="86"/>
      <c r="T432" s="87"/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T432" s="19" t="s">
        <v>145</v>
      </c>
      <c r="AU432" s="19" t="s">
        <v>82</v>
      </c>
    </row>
    <row r="433" s="13" customFormat="1">
      <c r="A433" s="13"/>
      <c r="B433" s="226"/>
      <c r="C433" s="227"/>
      <c r="D433" s="219" t="s">
        <v>149</v>
      </c>
      <c r="E433" s="227"/>
      <c r="F433" s="229" t="s">
        <v>817</v>
      </c>
      <c r="G433" s="227"/>
      <c r="H433" s="230">
        <v>45.990000000000002</v>
      </c>
      <c r="I433" s="231"/>
      <c r="J433" s="227"/>
      <c r="K433" s="227"/>
      <c r="L433" s="232"/>
      <c r="M433" s="233"/>
      <c r="N433" s="234"/>
      <c r="O433" s="234"/>
      <c r="P433" s="234"/>
      <c r="Q433" s="234"/>
      <c r="R433" s="234"/>
      <c r="S433" s="234"/>
      <c r="T433" s="235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6" t="s">
        <v>149</v>
      </c>
      <c r="AU433" s="236" t="s">
        <v>82</v>
      </c>
      <c r="AV433" s="13" t="s">
        <v>82</v>
      </c>
      <c r="AW433" s="13" t="s">
        <v>4</v>
      </c>
      <c r="AX433" s="13" t="s">
        <v>80</v>
      </c>
      <c r="AY433" s="236" t="s">
        <v>135</v>
      </c>
    </row>
    <row r="434" s="2" customFormat="1" ht="16.5" customHeight="1">
      <c r="A434" s="40"/>
      <c r="B434" s="41"/>
      <c r="C434" s="206" t="s">
        <v>818</v>
      </c>
      <c r="D434" s="206" t="s">
        <v>138</v>
      </c>
      <c r="E434" s="207" t="s">
        <v>819</v>
      </c>
      <c r="F434" s="208" t="s">
        <v>820</v>
      </c>
      <c r="G434" s="209" t="s">
        <v>188</v>
      </c>
      <c r="H434" s="210">
        <v>46.289999999999999</v>
      </c>
      <c r="I434" s="211"/>
      <c r="J434" s="212">
        <f>ROUND(I434*H434,2)</f>
        <v>0</v>
      </c>
      <c r="K434" s="208" t="s">
        <v>142</v>
      </c>
      <c r="L434" s="46"/>
      <c r="M434" s="213" t="s">
        <v>19</v>
      </c>
      <c r="N434" s="214" t="s">
        <v>43</v>
      </c>
      <c r="O434" s="86"/>
      <c r="P434" s="215">
        <f>O434*H434</f>
        <v>0</v>
      </c>
      <c r="Q434" s="215">
        <v>0.00018000000000000001</v>
      </c>
      <c r="R434" s="215">
        <f>Q434*H434</f>
        <v>0.0083321999999999997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254</v>
      </c>
      <c r="AT434" s="217" t="s">
        <v>138</v>
      </c>
      <c r="AU434" s="217" t="s">
        <v>82</v>
      </c>
      <c r="AY434" s="19" t="s">
        <v>135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80</v>
      </c>
      <c r="BK434" s="218">
        <f>ROUND(I434*H434,2)</f>
        <v>0</v>
      </c>
      <c r="BL434" s="19" t="s">
        <v>254</v>
      </c>
      <c r="BM434" s="217" t="s">
        <v>821</v>
      </c>
    </row>
    <row r="435" s="2" customFormat="1">
      <c r="A435" s="40"/>
      <c r="B435" s="41"/>
      <c r="C435" s="42"/>
      <c r="D435" s="219" t="s">
        <v>145</v>
      </c>
      <c r="E435" s="42"/>
      <c r="F435" s="220" t="s">
        <v>822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145</v>
      </c>
      <c r="AU435" s="19" t="s">
        <v>82</v>
      </c>
    </row>
    <row r="436" s="2" customFormat="1">
      <c r="A436" s="40"/>
      <c r="B436" s="41"/>
      <c r="C436" s="42"/>
      <c r="D436" s="224" t="s">
        <v>147</v>
      </c>
      <c r="E436" s="42"/>
      <c r="F436" s="225" t="s">
        <v>823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147</v>
      </c>
      <c r="AU436" s="19" t="s">
        <v>82</v>
      </c>
    </row>
    <row r="437" s="13" customFormat="1">
      <c r="A437" s="13"/>
      <c r="B437" s="226"/>
      <c r="C437" s="227"/>
      <c r="D437" s="219" t="s">
        <v>149</v>
      </c>
      <c r="E437" s="228" t="s">
        <v>19</v>
      </c>
      <c r="F437" s="229" t="s">
        <v>824</v>
      </c>
      <c r="G437" s="227"/>
      <c r="H437" s="230">
        <v>12.1</v>
      </c>
      <c r="I437" s="231"/>
      <c r="J437" s="227"/>
      <c r="K437" s="227"/>
      <c r="L437" s="232"/>
      <c r="M437" s="233"/>
      <c r="N437" s="234"/>
      <c r="O437" s="234"/>
      <c r="P437" s="234"/>
      <c r="Q437" s="234"/>
      <c r="R437" s="234"/>
      <c r="S437" s="234"/>
      <c r="T437" s="235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36" t="s">
        <v>149</v>
      </c>
      <c r="AU437" s="236" t="s">
        <v>82</v>
      </c>
      <c r="AV437" s="13" t="s">
        <v>82</v>
      </c>
      <c r="AW437" s="13" t="s">
        <v>33</v>
      </c>
      <c r="AX437" s="13" t="s">
        <v>72</v>
      </c>
      <c r="AY437" s="236" t="s">
        <v>135</v>
      </c>
    </row>
    <row r="438" s="13" customFormat="1">
      <c r="A438" s="13"/>
      <c r="B438" s="226"/>
      <c r="C438" s="227"/>
      <c r="D438" s="219" t="s">
        <v>149</v>
      </c>
      <c r="E438" s="228" t="s">
        <v>19</v>
      </c>
      <c r="F438" s="229" t="s">
        <v>825</v>
      </c>
      <c r="G438" s="227"/>
      <c r="H438" s="230">
        <v>11</v>
      </c>
      <c r="I438" s="231"/>
      <c r="J438" s="227"/>
      <c r="K438" s="227"/>
      <c r="L438" s="232"/>
      <c r="M438" s="233"/>
      <c r="N438" s="234"/>
      <c r="O438" s="234"/>
      <c r="P438" s="234"/>
      <c r="Q438" s="234"/>
      <c r="R438" s="234"/>
      <c r="S438" s="234"/>
      <c r="T438" s="235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6" t="s">
        <v>149</v>
      </c>
      <c r="AU438" s="236" t="s">
        <v>82</v>
      </c>
      <c r="AV438" s="13" t="s">
        <v>82</v>
      </c>
      <c r="AW438" s="13" t="s">
        <v>33</v>
      </c>
      <c r="AX438" s="13" t="s">
        <v>72</v>
      </c>
      <c r="AY438" s="236" t="s">
        <v>135</v>
      </c>
    </row>
    <row r="439" s="13" customFormat="1">
      <c r="A439" s="13"/>
      <c r="B439" s="226"/>
      <c r="C439" s="227"/>
      <c r="D439" s="219" t="s">
        <v>149</v>
      </c>
      <c r="E439" s="228" t="s">
        <v>19</v>
      </c>
      <c r="F439" s="229" t="s">
        <v>826</v>
      </c>
      <c r="G439" s="227"/>
      <c r="H439" s="230">
        <v>17.489999999999998</v>
      </c>
      <c r="I439" s="231"/>
      <c r="J439" s="227"/>
      <c r="K439" s="227"/>
      <c r="L439" s="232"/>
      <c r="M439" s="233"/>
      <c r="N439" s="234"/>
      <c r="O439" s="234"/>
      <c r="P439" s="234"/>
      <c r="Q439" s="234"/>
      <c r="R439" s="234"/>
      <c r="S439" s="234"/>
      <c r="T439" s="235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6" t="s">
        <v>149</v>
      </c>
      <c r="AU439" s="236" t="s">
        <v>82</v>
      </c>
      <c r="AV439" s="13" t="s">
        <v>82</v>
      </c>
      <c r="AW439" s="13" t="s">
        <v>33</v>
      </c>
      <c r="AX439" s="13" t="s">
        <v>72</v>
      </c>
      <c r="AY439" s="236" t="s">
        <v>135</v>
      </c>
    </row>
    <row r="440" s="13" customFormat="1">
      <c r="A440" s="13"/>
      <c r="B440" s="226"/>
      <c r="C440" s="227"/>
      <c r="D440" s="219" t="s">
        <v>149</v>
      </c>
      <c r="E440" s="228" t="s">
        <v>19</v>
      </c>
      <c r="F440" s="229" t="s">
        <v>827</v>
      </c>
      <c r="G440" s="227"/>
      <c r="H440" s="230">
        <v>5.7000000000000002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36" t="s">
        <v>149</v>
      </c>
      <c r="AU440" s="236" t="s">
        <v>82</v>
      </c>
      <c r="AV440" s="13" t="s">
        <v>82</v>
      </c>
      <c r="AW440" s="13" t="s">
        <v>33</v>
      </c>
      <c r="AX440" s="13" t="s">
        <v>72</v>
      </c>
      <c r="AY440" s="236" t="s">
        <v>135</v>
      </c>
    </row>
    <row r="441" s="14" customFormat="1">
      <c r="A441" s="14"/>
      <c r="B441" s="237"/>
      <c r="C441" s="238"/>
      <c r="D441" s="219" t="s">
        <v>149</v>
      </c>
      <c r="E441" s="239" t="s">
        <v>19</v>
      </c>
      <c r="F441" s="240" t="s">
        <v>167</v>
      </c>
      <c r="G441" s="238"/>
      <c r="H441" s="241">
        <v>46.289999999999999</v>
      </c>
      <c r="I441" s="242"/>
      <c r="J441" s="238"/>
      <c r="K441" s="238"/>
      <c r="L441" s="243"/>
      <c r="M441" s="244"/>
      <c r="N441" s="245"/>
      <c r="O441" s="245"/>
      <c r="P441" s="245"/>
      <c r="Q441" s="245"/>
      <c r="R441" s="245"/>
      <c r="S441" s="245"/>
      <c r="T441" s="246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47" t="s">
        <v>149</v>
      </c>
      <c r="AU441" s="247" t="s">
        <v>82</v>
      </c>
      <c r="AV441" s="14" t="s">
        <v>143</v>
      </c>
      <c r="AW441" s="14" t="s">
        <v>33</v>
      </c>
      <c r="AX441" s="14" t="s">
        <v>80</v>
      </c>
      <c r="AY441" s="247" t="s">
        <v>135</v>
      </c>
    </row>
    <row r="442" s="2" customFormat="1" ht="16.5" customHeight="1">
      <c r="A442" s="40"/>
      <c r="B442" s="41"/>
      <c r="C442" s="261" t="s">
        <v>828</v>
      </c>
      <c r="D442" s="261" t="s">
        <v>338</v>
      </c>
      <c r="E442" s="262" t="s">
        <v>814</v>
      </c>
      <c r="F442" s="263" t="s">
        <v>815</v>
      </c>
      <c r="G442" s="264" t="s">
        <v>188</v>
      </c>
      <c r="H442" s="265">
        <v>48.604999999999997</v>
      </c>
      <c r="I442" s="266"/>
      <c r="J442" s="267">
        <f>ROUND(I442*H442,2)</f>
        <v>0</v>
      </c>
      <c r="K442" s="263" t="s">
        <v>142</v>
      </c>
      <c r="L442" s="268"/>
      <c r="M442" s="269" t="s">
        <v>19</v>
      </c>
      <c r="N442" s="270" t="s">
        <v>43</v>
      </c>
      <c r="O442" s="86"/>
      <c r="P442" s="215">
        <f>O442*H442</f>
        <v>0</v>
      </c>
      <c r="Q442" s="215">
        <v>0.00012</v>
      </c>
      <c r="R442" s="215">
        <f>Q442*H442</f>
        <v>0.0058325999999999994</v>
      </c>
      <c r="S442" s="215">
        <v>0</v>
      </c>
      <c r="T442" s="216">
        <f>S442*H442</f>
        <v>0</v>
      </c>
      <c r="U442" s="40"/>
      <c r="V442" s="40"/>
      <c r="W442" s="40"/>
      <c r="X442" s="40"/>
      <c r="Y442" s="40"/>
      <c r="Z442" s="40"/>
      <c r="AA442" s="40"/>
      <c r="AB442" s="40"/>
      <c r="AC442" s="40"/>
      <c r="AD442" s="40"/>
      <c r="AE442" s="40"/>
      <c r="AR442" s="217" t="s">
        <v>499</v>
      </c>
      <c r="AT442" s="217" t="s">
        <v>338</v>
      </c>
      <c r="AU442" s="217" t="s">
        <v>82</v>
      </c>
      <c r="AY442" s="19" t="s">
        <v>135</v>
      </c>
      <c r="BE442" s="218">
        <f>IF(N442="základní",J442,0)</f>
        <v>0</v>
      </c>
      <c r="BF442" s="218">
        <f>IF(N442="snížená",J442,0)</f>
        <v>0</v>
      </c>
      <c r="BG442" s="218">
        <f>IF(N442="zákl. přenesená",J442,0)</f>
        <v>0</v>
      </c>
      <c r="BH442" s="218">
        <f>IF(N442="sníž. přenesená",J442,0)</f>
        <v>0</v>
      </c>
      <c r="BI442" s="218">
        <f>IF(N442="nulová",J442,0)</f>
        <v>0</v>
      </c>
      <c r="BJ442" s="19" t="s">
        <v>80</v>
      </c>
      <c r="BK442" s="218">
        <f>ROUND(I442*H442,2)</f>
        <v>0</v>
      </c>
      <c r="BL442" s="19" t="s">
        <v>254</v>
      </c>
      <c r="BM442" s="217" t="s">
        <v>829</v>
      </c>
    </row>
    <row r="443" s="2" customFormat="1">
      <c r="A443" s="40"/>
      <c r="B443" s="41"/>
      <c r="C443" s="42"/>
      <c r="D443" s="219" t="s">
        <v>145</v>
      </c>
      <c r="E443" s="42"/>
      <c r="F443" s="220" t="s">
        <v>815</v>
      </c>
      <c r="G443" s="42"/>
      <c r="H443" s="42"/>
      <c r="I443" s="221"/>
      <c r="J443" s="42"/>
      <c r="K443" s="42"/>
      <c r="L443" s="46"/>
      <c r="M443" s="222"/>
      <c r="N443" s="223"/>
      <c r="O443" s="86"/>
      <c r="P443" s="86"/>
      <c r="Q443" s="86"/>
      <c r="R443" s="86"/>
      <c r="S443" s="86"/>
      <c r="T443" s="87"/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T443" s="19" t="s">
        <v>145</v>
      </c>
      <c r="AU443" s="19" t="s">
        <v>82</v>
      </c>
    </row>
    <row r="444" s="13" customFormat="1">
      <c r="A444" s="13"/>
      <c r="B444" s="226"/>
      <c r="C444" s="227"/>
      <c r="D444" s="219" t="s">
        <v>149</v>
      </c>
      <c r="E444" s="227"/>
      <c r="F444" s="229" t="s">
        <v>830</v>
      </c>
      <c r="G444" s="227"/>
      <c r="H444" s="230">
        <v>48.604999999999997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36" t="s">
        <v>149</v>
      </c>
      <c r="AU444" s="236" t="s">
        <v>82</v>
      </c>
      <c r="AV444" s="13" t="s">
        <v>82</v>
      </c>
      <c r="AW444" s="13" t="s">
        <v>4</v>
      </c>
      <c r="AX444" s="13" t="s">
        <v>80</v>
      </c>
      <c r="AY444" s="236" t="s">
        <v>135</v>
      </c>
    </row>
    <row r="445" s="2" customFormat="1" ht="16.5" customHeight="1">
      <c r="A445" s="40"/>
      <c r="B445" s="41"/>
      <c r="C445" s="206" t="s">
        <v>831</v>
      </c>
      <c r="D445" s="206" t="s">
        <v>138</v>
      </c>
      <c r="E445" s="207" t="s">
        <v>832</v>
      </c>
      <c r="F445" s="208" t="s">
        <v>833</v>
      </c>
      <c r="G445" s="209" t="s">
        <v>188</v>
      </c>
      <c r="H445" s="210">
        <v>38.399999999999999</v>
      </c>
      <c r="I445" s="211"/>
      <c r="J445" s="212">
        <f>ROUND(I445*H445,2)</f>
        <v>0</v>
      </c>
      <c r="K445" s="208" t="s">
        <v>142</v>
      </c>
      <c r="L445" s="46"/>
      <c r="M445" s="213" t="s">
        <v>19</v>
      </c>
      <c r="N445" s="214" t="s">
        <v>43</v>
      </c>
      <c r="O445" s="86"/>
      <c r="P445" s="215">
        <f>O445*H445</f>
        <v>0</v>
      </c>
      <c r="Q445" s="215">
        <v>3.0000000000000001E-05</v>
      </c>
      <c r="R445" s="215">
        <f>Q445*H445</f>
        <v>0.001152</v>
      </c>
      <c r="S445" s="215">
        <v>0</v>
      </c>
      <c r="T445" s="216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17" t="s">
        <v>254</v>
      </c>
      <c r="AT445" s="217" t="s">
        <v>138</v>
      </c>
      <c r="AU445" s="217" t="s">
        <v>82</v>
      </c>
      <c r="AY445" s="19" t="s">
        <v>135</v>
      </c>
      <c r="BE445" s="218">
        <f>IF(N445="základní",J445,0)</f>
        <v>0</v>
      </c>
      <c r="BF445" s="218">
        <f>IF(N445="snížená",J445,0)</f>
        <v>0</v>
      </c>
      <c r="BG445" s="218">
        <f>IF(N445="zákl. přenesená",J445,0)</f>
        <v>0</v>
      </c>
      <c r="BH445" s="218">
        <f>IF(N445="sníž. přenesená",J445,0)</f>
        <v>0</v>
      </c>
      <c r="BI445" s="218">
        <f>IF(N445="nulová",J445,0)</f>
        <v>0</v>
      </c>
      <c r="BJ445" s="19" t="s">
        <v>80</v>
      </c>
      <c r="BK445" s="218">
        <f>ROUND(I445*H445,2)</f>
        <v>0</v>
      </c>
      <c r="BL445" s="19" t="s">
        <v>254</v>
      </c>
      <c r="BM445" s="217" t="s">
        <v>834</v>
      </c>
    </row>
    <row r="446" s="2" customFormat="1">
      <c r="A446" s="40"/>
      <c r="B446" s="41"/>
      <c r="C446" s="42"/>
      <c r="D446" s="219" t="s">
        <v>145</v>
      </c>
      <c r="E446" s="42"/>
      <c r="F446" s="220" t="s">
        <v>835</v>
      </c>
      <c r="G446" s="42"/>
      <c r="H446" s="42"/>
      <c r="I446" s="221"/>
      <c r="J446" s="42"/>
      <c r="K446" s="42"/>
      <c r="L446" s="46"/>
      <c r="M446" s="222"/>
      <c r="N446" s="223"/>
      <c r="O446" s="86"/>
      <c r="P446" s="86"/>
      <c r="Q446" s="86"/>
      <c r="R446" s="86"/>
      <c r="S446" s="86"/>
      <c r="T446" s="87"/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T446" s="19" t="s">
        <v>145</v>
      </c>
      <c r="AU446" s="19" t="s">
        <v>82</v>
      </c>
    </row>
    <row r="447" s="2" customFormat="1">
      <c r="A447" s="40"/>
      <c r="B447" s="41"/>
      <c r="C447" s="42"/>
      <c r="D447" s="224" t="s">
        <v>147</v>
      </c>
      <c r="E447" s="42"/>
      <c r="F447" s="225" t="s">
        <v>836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147</v>
      </c>
      <c r="AU447" s="19" t="s">
        <v>82</v>
      </c>
    </row>
    <row r="448" s="13" customFormat="1">
      <c r="A448" s="13"/>
      <c r="B448" s="226"/>
      <c r="C448" s="227"/>
      <c r="D448" s="219" t="s">
        <v>149</v>
      </c>
      <c r="E448" s="228" t="s">
        <v>19</v>
      </c>
      <c r="F448" s="229" t="s">
        <v>837</v>
      </c>
      <c r="G448" s="227"/>
      <c r="H448" s="230">
        <v>17.100000000000001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6" t="s">
        <v>149</v>
      </c>
      <c r="AU448" s="236" t="s">
        <v>82</v>
      </c>
      <c r="AV448" s="13" t="s">
        <v>82</v>
      </c>
      <c r="AW448" s="13" t="s">
        <v>33</v>
      </c>
      <c r="AX448" s="13" t="s">
        <v>72</v>
      </c>
      <c r="AY448" s="236" t="s">
        <v>135</v>
      </c>
    </row>
    <row r="449" s="13" customFormat="1">
      <c r="A449" s="13"/>
      <c r="B449" s="226"/>
      <c r="C449" s="227"/>
      <c r="D449" s="219" t="s">
        <v>149</v>
      </c>
      <c r="E449" s="228" t="s">
        <v>19</v>
      </c>
      <c r="F449" s="229" t="s">
        <v>838</v>
      </c>
      <c r="G449" s="227"/>
      <c r="H449" s="230">
        <v>10.800000000000001</v>
      </c>
      <c r="I449" s="231"/>
      <c r="J449" s="227"/>
      <c r="K449" s="227"/>
      <c r="L449" s="232"/>
      <c r="M449" s="233"/>
      <c r="N449" s="234"/>
      <c r="O449" s="234"/>
      <c r="P449" s="234"/>
      <c r="Q449" s="234"/>
      <c r="R449" s="234"/>
      <c r="S449" s="234"/>
      <c r="T449" s="235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6" t="s">
        <v>149</v>
      </c>
      <c r="AU449" s="236" t="s">
        <v>82</v>
      </c>
      <c r="AV449" s="13" t="s">
        <v>82</v>
      </c>
      <c r="AW449" s="13" t="s">
        <v>33</v>
      </c>
      <c r="AX449" s="13" t="s">
        <v>72</v>
      </c>
      <c r="AY449" s="236" t="s">
        <v>135</v>
      </c>
    </row>
    <row r="450" s="13" customFormat="1">
      <c r="A450" s="13"/>
      <c r="B450" s="226"/>
      <c r="C450" s="227"/>
      <c r="D450" s="219" t="s">
        <v>149</v>
      </c>
      <c r="E450" s="228" t="s">
        <v>19</v>
      </c>
      <c r="F450" s="229" t="s">
        <v>839</v>
      </c>
      <c r="G450" s="227"/>
      <c r="H450" s="230">
        <v>10.5</v>
      </c>
      <c r="I450" s="231"/>
      <c r="J450" s="227"/>
      <c r="K450" s="227"/>
      <c r="L450" s="232"/>
      <c r="M450" s="233"/>
      <c r="N450" s="234"/>
      <c r="O450" s="234"/>
      <c r="P450" s="234"/>
      <c r="Q450" s="234"/>
      <c r="R450" s="234"/>
      <c r="S450" s="234"/>
      <c r="T450" s="235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36" t="s">
        <v>149</v>
      </c>
      <c r="AU450" s="236" t="s">
        <v>82</v>
      </c>
      <c r="AV450" s="13" t="s">
        <v>82</v>
      </c>
      <c r="AW450" s="13" t="s">
        <v>33</v>
      </c>
      <c r="AX450" s="13" t="s">
        <v>72</v>
      </c>
      <c r="AY450" s="236" t="s">
        <v>135</v>
      </c>
    </row>
    <row r="451" s="14" customFormat="1">
      <c r="A451" s="14"/>
      <c r="B451" s="237"/>
      <c r="C451" s="238"/>
      <c r="D451" s="219" t="s">
        <v>149</v>
      </c>
      <c r="E451" s="239" t="s">
        <v>19</v>
      </c>
      <c r="F451" s="240" t="s">
        <v>167</v>
      </c>
      <c r="G451" s="238"/>
      <c r="H451" s="241">
        <v>38.399999999999999</v>
      </c>
      <c r="I451" s="242"/>
      <c r="J451" s="238"/>
      <c r="K451" s="238"/>
      <c r="L451" s="243"/>
      <c r="M451" s="244"/>
      <c r="N451" s="245"/>
      <c r="O451" s="245"/>
      <c r="P451" s="245"/>
      <c r="Q451" s="245"/>
      <c r="R451" s="245"/>
      <c r="S451" s="245"/>
      <c r="T451" s="246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47" t="s">
        <v>149</v>
      </c>
      <c r="AU451" s="247" t="s">
        <v>82</v>
      </c>
      <c r="AV451" s="14" t="s">
        <v>143</v>
      </c>
      <c r="AW451" s="14" t="s">
        <v>33</v>
      </c>
      <c r="AX451" s="14" t="s">
        <v>80</v>
      </c>
      <c r="AY451" s="247" t="s">
        <v>135</v>
      </c>
    </row>
    <row r="452" s="2" customFormat="1" ht="16.5" customHeight="1">
      <c r="A452" s="40"/>
      <c r="B452" s="41"/>
      <c r="C452" s="206" t="s">
        <v>840</v>
      </c>
      <c r="D452" s="206" t="s">
        <v>138</v>
      </c>
      <c r="E452" s="207" t="s">
        <v>841</v>
      </c>
      <c r="F452" s="208" t="s">
        <v>842</v>
      </c>
      <c r="G452" s="209" t="s">
        <v>141</v>
      </c>
      <c r="H452" s="210">
        <v>77.016000000000005</v>
      </c>
      <c r="I452" s="211"/>
      <c r="J452" s="212">
        <f>ROUND(I452*H452,2)</f>
        <v>0</v>
      </c>
      <c r="K452" s="208" t="s">
        <v>142</v>
      </c>
      <c r="L452" s="46"/>
      <c r="M452" s="213" t="s">
        <v>19</v>
      </c>
      <c r="N452" s="214" t="s">
        <v>43</v>
      </c>
      <c r="O452" s="86"/>
      <c r="P452" s="215">
        <f>O452*H452</f>
        <v>0</v>
      </c>
      <c r="Q452" s="215">
        <v>5.0000000000000002E-05</v>
      </c>
      <c r="R452" s="215">
        <f>Q452*H452</f>
        <v>0.0038508000000000006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254</v>
      </c>
      <c r="AT452" s="217" t="s">
        <v>138</v>
      </c>
      <c r="AU452" s="217" t="s">
        <v>82</v>
      </c>
      <c r="AY452" s="19" t="s">
        <v>135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80</v>
      </c>
      <c r="BK452" s="218">
        <f>ROUND(I452*H452,2)</f>
        <v>0</v>
      </c>
      <c r="BL452" s="19" t="s">
        <v>254</v>
      </c>
      <c r="BM452" s="217" t="s">
        <v>843</v>
      </c>
    </row>
    <row r="453" s="2" customFormat="1">
      <c r="A453" s="40"/>
      <c r="B453" s="41"/>
      <c r="C453" s="42"/>
      <c r="D453" s="219" t="s">
        <v>145</v>
      </c>
      <c r="E453" s="42"/>
      <c r="F453" s="220" t="s">
        <v>844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145</v>
      </c>
      <c r="AU453" s="19" t="s">
        <v>82</v>
      </c>
    </row>
    <row r="454" s="2" customFormat="1">
      <c r="A454" s="40"/>
      <c r="B454" s="41"/>
      <c r="C454" s="42"/>
      <c r="D454" s="224" t="s">
        <v>147</v>
      </c>
      <c r="E454" s="42"/>
      <c r="F454" s="225" t="s">
        <v>845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147</v>
      </c>
      <c r="AU454" s="19" t="s">
        <v>82</v>
      </c>
    </row>
    <row r="455" s="2" customFormat="1" ht="16.5" customHeight="1">
      <c r="A455" s="40"/>
      <c r="B455" s="41"/>
      <c r="C455" s="206" t="s">
        <v>846</v>
      </c>
      <c r="D455" s="206" t="s">
        <v>138</v>
      </c>
      <c r="E455" s="207" t="s">
        <v>847</v>
      </c>
      <c r="F455" s="208" t="s">
        <v>848</v>
      </c>
      <c r="G455" s="209" t="s">
        <v>517</v>
      </c>
      <c r="H455" s="271"/>
      <c r="I455" s="211"/>
      <c r="J455" s="212">
        <f>ROUND(I455*H455,2)</f>
        <v>0</v>
      </c>
      <c r="K455" s="208" t="s">
        <v>142</v>
      </c>
      <c r="L455" s="46"/>
      <c r="M455" s="213" t="s">
        <v>19</v>
      </c>
      <c r="N455" s="214" t="s">
        <v>43</v>
      </c>
      <c r="O455" s="86"/>
      <c r="P455" s="215">
        <f>O455*H455</f>
        <v>0</v>
      </c>
      <c r="Q455" s="215">
        <v>0</v>
      </c>
      <c r="R455" s="215">
        <f>Q455*H455</f>
        <v>0</v>
      </c>
      <c r="S455" s="215">
        <v>0</v>
      </c>
      <c r="T455" s="216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17" t="s">
        <v>254</v>
      </c>
      <c r="AT455" s="217" t="s">
        <v>138</v>
      </c>
      <c r="AU455" s="217" t="s">
        <v>82</v>
      </c>
      <c r="AY455" s="19" t="s">
        <v>135</v>
      </c>
      <c r="BE455" s="218">
        <f>IF(N455="základní",J455,0)</f>
        <v>0</v>
      </c>
      <c r="BF455" s="218">
        <f>IF(N455="snížená",J455,0)</f>
        <v>0</v>
      </c>
      <c r="BG455" s="218">
        <f>IF(N455="zákl. přenesená",J455,0)</f>
        <v>0</v>
      </c>
      <c r="BH455" s="218">
        <f>IF(N455="sníž. přenesená",J455,0)</f>
        <v>0</v>
      </c>
      <c r="BI455" s="218">
        <f>IF(N455="nulová",J455,0)</f>
        <v>0</v>
      </c>
      <c r="BJ455" s="19" t="s">
        <v>80</v>
      </c>
      <c r="BK455" s="218">
        <f>ROUND(I455*H455,2)</f>
        <v>0</v>
      </c>
      <c r="BL455" s="19" t="s">
        <v>254</v>
      </c>
      <c r="BM455" s="217" t="s">
        <v>849</v>
      </c>
    </row>
    <row r="456" s="2" customFormat="1">
      <c r="A456" s="40"/>
      <c r="B456" s="41"/>
      <c r="C456" s="42"/>
      <c r="D456" s="219" t="s">
        <v>145</v>
      </c>
      <c r="E456" s="42"/>
      <c r="F456" s="220" t="s">
        <v>850</v>
      </c>
      <c r="G456" s="42"/>
      <c r="H456" s="42"/>
      <c r="I456" s="221"/>
      <c r="J456" s="42"/>
      <c r="K456" s="42"/>
      <c r="L456" s="46"/>
      <c r="M456" s="222"/>
      <c r="N456" s="223"/>
      <c r="O456" s="86"/>
      <c r="P456" s="86"/>
      <c r="Q456" s="86"/>
      <c r="R456" s="86"/>
      <c r="S456" s="86"/>
      <c r="T456" s="87"/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T456" s="19" t="s">
        <v>145</v>
      </c>
      <c r="AU456" s="19" t="s">
        <v>82</v>
      </c>
    </row>
    <row r="457" s="2" customFormat="1">
      <c r="A457" s="40"/>
      <c r="B457" s="41"/>
      <c r="C457" s="42"/>
      <c r="D457" s="224" t="s">
        <v>147</v>
      </c>
      <c r="E457" s="42"/>
      <c r="F457" s="225" t="s">
        <v>851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147</v>
      </c>
      <c r="AU457" s="19" t="s">
        <v>82</v>
      </c>
    </row>
    <row r="458" s="12" customFormat="1" ht="22.8" customHeight="1">
      <c r="A458" s="12"/>
      <c r="B458" s="190"/>
      <c r="C458" s="191"/>
      <c r="D458" s="192" t="s">
        <v>71</v>
      </c>
      <c r="E458" s="204" t="s">
        <v>852</v>
      </c>
      <c r="F458" s="204" t="s">
        <v>853</v>
      </c>
      <c r="G458" s="191"/>
      <c r="H458" s="191"/>
      <c r="I458" s="194"/>
      <c r="J458" s="205">
        <f>BK458</f>
        <v>0</v>
      </c>
      <c r="K458" s="191"/>
      <c r="L458" s="196"/>
      <c r="M458" s="197"/>
      <c r="N458" s="198"/>
      <c r="O458" s="198"/>
      <c r="P458" s="199">
        <f>SUM(P459:P467)</f>
        <v>0</v>
      </c>
      <c r="Q458" s="198"/>
      <c r="R458" s="199">
        <f>SUM(R459:R467)</f>
        <v>0.058644000000000009</v>
      </c>
      <c r="S458" s="198"/>
      <c r="T458" s="200">
        <f>SUM(T459:T467)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1" t="s">
        <v>82</v>
      </c>
      <c r="AT458" s="202" t="s">
        <v>71</v>
      </c>
      <c r="AU458" s="202" t="s">
        <v>80</v>
      </c>
      <c r="AY458" s="201" t="s">
        <v>135</v>
      </c>
      <c r="BK458" s="203">
        <f>SUM(BK459:BK467)</f>
        <v>0</v>
      </c>
    </row>
    <row r="459" s="2" customFormat="1" ht="16.5" customHeight="1">
      <c r="A459" s="40"/>
      <c r="B459" s="41"/>
      <c r="C459" s="206" t="s">
        <v>854</v>
      </c>
      <c r="D459" s="206" t="s">
        <v>138</v>
      </c>
      <c r="E459" s="207" t="s">
        <v>855</v>
      </c>
      <c r="F459" s="208" t="s">
        <v>856</v>
      </c>
      <c r="G459" s="209" t="s">
        <v>141</v>
      </c>
      <c r="H459" s="210">
        <v>81.450000000000003</v>
      </c>
      <c r="I459" s="211"/>
      <c r="J459" s="212">
        <f>ROUND(I459*H459,2)</f>
        <v>0</v>
      </c>
      <c r="K459" s="208" t="s">
        <v>142</v>
      </c>
      <c r="L459" s="46"/>
      <c r="M459" s="213" t="s">
        <v>19</v>
      </c>
      <c r="N459" s="214" t="s">
        <v>43</v>
      </c>
      <c r="O459" s="86"/>
      <c r="P459" s="215">
        <f>O459*H459</f>
        <v>0</v>
      </c>
      <c r="Q459" s="215">
        <v>0.00072000000000000005</v>
      </c>
      <c r="R459" s="215">
        <f>Q459*H459</f>
        <v>0.058644000000000009</v>
      </c>
      <c r="S459" s="215">
        <v>0</v>
      </c>
      <c r="T459" s="216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7" t="s">
        <v>254</v>
      </c>
      <c r="AT459" s="217" t="s">
        <v>138</v>
      </c>
      <c r="AU459" s="217" t="s">
        <v>82</v>
      </c>
      <c r="AY459" s="19" t="s">
        <v>135</v>
      </c>
      <c r="BE459" s="218">
        <f>IF(N459="základní",J459,0)</f>
        <v>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9" t="s">
        <v>80</v>
      </c>
      <c r="BK459" s="218">
        <f>ROUND(I459*H459,2)</f>
        <v>0</v>
      </c>
      <c r="BL459" s="19" t="s">
        <v>254</v>
      </c>
      <c r="BM459" s="217" t="s">
        <v>857</v>
      </c>
    </row>
    <row r="460" s="2" customFormat="1">
      <c r="A460" s="40"/>
      <c r="B460" s="41"/>
      <c r="C460" s="42"/>
      <c r="D460" s="219" t="s">
        <v>145</v>
      </c>
      <c r="E460" s="42"/>
      <c r="F460" s="220" t="s">
        <v>858</v>
      </c>
      <c r="G460" s="42"/>
      <c r="H460" s="42"/>
      <c r="I460" s="221"/>
      <c r="J460" s="42"/>
      <c r="K460" s="42"/>
      <c r="L460" s="46"/>
      <c r="M460" s="222"/>
      <c r="N460" s="223"/>
      <c r="O460" s="86"/>
      <c r="P460" s="86"/>
      <c r="Q460" s="86"/>
      <c r="R460" s="86"/>
      <c r="S460" s="86"/>
      <c r="T460" s="87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145</v>
      </c>
      <c r="AU460" s="19" t="s">
        <v>82</v>
      </c>
    </row>
    <row r="461" s="2" customFormat="1">
      <c r="A461" s="40"/>
      <c r="B461" s="41"/>
      <c r="C461" s="42"/>
      <c r="D461" s="224" t="s">
        <v>147</v>
      </c>
      <c r="E461" s="42"/>
      <c r="F461" s="225" t="s">
        <v>859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147</v>
      </c>
      <c r="AU461" s="19" t="s">
        <v>82</v>
      </c>
    </row>
    <row r="462" s="13" customFormat="1">
      <c r="A462" s="13"/>
      <c r="B462" s="226"/>
      <c r="C462" s="227"/>
      <c r="D462" s="219" t="s">
        <v>149</v>
      </c>
      <c r="E462" s="228" t="s">
        <v>19</v>
      </c>
      <c r="F462" s="229" t="s">
        <v>860</v>
      </c>
      <c r="G462" s="227"/>
      <c r="H462" s="230">
        <v>13.140000000000001</v>
      </c>
      <c r="I462" s="231"/>
      <c r="J462" s="227"/>
      <c r="K462" s="227"/>
      <c r="L462" s="232"/>
      <c r="M462" s="233"/>
      <c r="N462" s="234"/>
      <c r="O462" s="234"/>
      <c r="P462" s="234"/>
      <c r="Q462" s="234"/>
      <c r="R462" s="234"/>
      <c r="S462" s="234"/>
      <c r="T462" s="235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6" t="s">
        <v>149</v>
      </c>
      <c r="AU462" s="236" t="s">
        <v>82</v>
      </c>
      <c r="AV462" s="13" t="s">
        <v>82</v>
      </c>
      <c r="AW462" s="13" t="s">
        <v>33</v>
      </c>
      <c r="AX462" s="13" t="s">
        <v>72</v>
      </c>
      <c r="AY462" s="236" t="s">
        <v>135</v>
      </c>
    </row>
    <row r="463" s="13" customFormat="1">
      <c r="A463" s="13"/>
      <c r="B463" s="226"/>
      <c r="C463" s="227"/>
      <c r="D463" s="219" t="s">
        <v>149</v>
      </c>
      <c r="E463" s="228" t="s">
        <v>19</v>
      </c>
      <c r="F463" s="229" t="s">
        <v>861</v>
      </c>
      <c r="G463" s="227"/>
      <c r="H463" s="230">
        <v>7.7400000000000002</v>
      </c>
      <c r="I463" s="231"/>
      <c r="J463" s="227"/>
      <c r="K463" s="227"/>
      <c r="L463" s="232"/>
      <c r="M463" s="233"/>
      <c r="N463" s="234"/>
      <c r="O463" s="234"/>
      <c r="P463" s="234"/>
      <c r="Q463" s="234"/>
      <c r="R463" s="234"/>
      <c r="S463" s="234"/>
      <c r="T463" s="235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6" t="s">
        <v>149</v>
      </c>
      <c r="AU463" s="236" t="s">
        <v>82</v>
      </c>
      <c r="AV463" s="13" t="s">
        <v>82</v>
      </c>
      <c r="AW463" s="13" t="s">
        <v>33</v>
      </c>
      <c r="AX463" s="13" t="s">
        <v>72</v>
      </c>
      <c r="AY463" s="236" t="s">
        <v>135</v>
      </c>
    </row>
    <row r="464" s="13" customFormat="1">
      <c r="A464" s="13"/>
      <c r="B464" s="226"/>
      <c r="C464" s="227"/>
      <c r="D464" s="219" t="s">
        <v>149</v>
      </c>
      <c r="E464" s="228" t="s">
        <v>19</v>
      </c>
      <c r="F464" s="229" t="s">
        <v>862</v>
      </c>
      <c r="G464" s="227"/>
      <c r="H464" s="230">
        <v>6.0300000000000002</v>
      </c>
      <c r="I464" s="231"/>
      <c r="J464" s="227"/>
      <c r="K464" s="227"/>
      <c r="L464" s="232"/>
      <c r="M464" s="233"/>
      <c r="N464" s="234"/>
      <c r="O464" s="234"/>
      <c r="P464" s="234"/>
      <c r="Q464" s="234"/>
      <c r="R464" s="234"/>
      <c r="S464" s="234"/>
      <c r="T464" s="235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6" t="s">
        <v>149</v>
      </c>
      <c r="AU464" s="236" t="s">
        <v>82</v>
      </c>
      <c r="AV464" s="13" t="s">
        <v>82</v>
      </c>
      <c r="AW464" s="13" t="s">
        <v>33</v>
      </c>
      <c r="AX464" s="13" t="s">
        <v>72</v>
      </c>
      <c r="AY464" s="236" t="s">
        <v>135</v>
      </c>
    </row>
    <row r="465" s="13" customFormat="1">
      <c r="A465" s="13"/>
      <c r="B465" s="226"/>
      <c r="C465" s="227"/>
      <c r="D465" s="219" t="s">
        <v>149</v>
      </c>
      <c r="E465" s="228" t="s">
        <v>19</v>
      </c>
      <c r="F465" s="229" t="s">
        <v>863</v>
      </c>
      <c r="G465" s="227"/>
      <c r="H465" s="230">
        <v>22.140000000000001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149</v>
      </c>
      <c r="AU465" s="236" t="s">
        <v>82</v>
      </c>
      <c r="AV465" s="13" t="s">
        <v>82</v>
      </c>
      <c r="AW465" s="13" t="s">
        <v>33</v>
      </c>
      <c r="AX465" s="13" t="s">
        <v>72</v>
      </c>
      <c r="AY465" s="236" t="s">
        <v>135</v>
      </c>
    </row>
    <row r="466" s="13" customFormat="1">
      <c r="A466" s="13"/>
      <c r="B466" s="226"/>
      <c r="C466" s="227"/>
      <c r="D466" s="219" t="s">
        <v>149</v>
      </c>
      <c r="E466" s="228" t="s">
        <v>19</v>
      </c>
      <c r="F466" s="229" t="s">
        <v>864</v>
      </c>
      <c r="G466" s="227"/>
      <c r="H466" s="230">
        <v>32.399999999999999</v>
      </c>
      <c r="I466" s="231"/>
      <c r="J466" s="227"/>
      <c r="K466" s="227"/>
      <c r="L466" s="232"/>
      <c r="M466" s="233"/>
      <c r="N466" s="234"/>
      <c r="O466" s="234"/>
      <c r="P466" s="234"/>
      <c r="Q466" s="234"/>
      <c r="R466" s="234"/>
      <c r="S466" s="234"/>
      <c r="T466" s="235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36" t="s">
        <v>149</v>
      </c>
      <c r="AU466" s="236" t="s">
        <v>82</v>
      </c>
      <c r="AV466" s="13" t="s">
        <v>82</v>
      </c>
      <c r="AW466" s="13" t="s">
        <v>33</v>
      </c>
      <c r="AX466" s="13" t="s">
        <v>72</v>
      </c>
      <c r="AY466" s="236" t="s">
        <v>135</v>
      </c>
    </row>
    <row r="467" s="14" customFormat="1">
      <c r="A467" s="14"/>
      <c r="B467" s="237"/>
      <c r="C467" s="238"/>
      <c r="D467" s="219" t="s">
        <v>149</v>
      </c>
      <c r="E467" s="239" t="s">
        <v>19</v>
      </c>
      <c r="F467" s="240" t="s">
        <v>167</v>
      </c>
      <c r="G467" s="238"/>
      <c r="H467" s="241">
        <v>81.450000000000003</v>
      </c>
      <c r="I467" s="242"/>
      <c r="J467" s="238"/>
      <c r="K467" s="238"/>
      <c r="L467" s="243"/>
      <c r="M467" s="244"/>
      <c r="N467" s="245"/>
      <c r="O467" s="245"/>
      <c r="P467" s="245"/>
      <c r="Q467" s="245"/>
      <c r="R467" s="245"/>
      <c r="S467" s="245"/>
      <c r="T467" s="246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47" t="s">
        <v>149</v>
      </c>
      <c r="AU467" s="247" t="s">
        <v>82</v>
      </c>
      <c r="AV467" s="14" t="s">
        <v>143</v>
      </c>
      <c r="AW467" s="14" t="s">
        <v>33</v>
      </c>
      <c r="AX467" s="14" t="s">
        <v>80</v>
      </c>
      <c r="AY467" s="247" t="s">
        <v>135</v>
      </c>
    </row>
    <row r="468" s="12" customFormat="1" ht="22.8" customHeight="1">
      <c r="A468" s="12"/>
      <c r="B468" s="190"/>
      <c r="C468" s="191"/>
      <c r="D468" s="192" t="s">
        <v>71</v>
      </c>
      <c r="E468" s="204" t="s">
        <v>865</v>
      </c>
      <c r="F468" s="204" t="s">
        <v>866</v>
      </c>
      <c r="G468" s="191"/>
      <c r="H468" s="191"/>
      <c r="I468" s="194"/>
      <c r="J468" s="205">
        <f>BK468</f>
        <v>0</v>
      </c>
      <c r="K468" s="191"/>
      <c r="L468" s="196"/>
      <c r="M468" s="197"/>
      <c r="N468" s="198"/>
      <c r="O468" s="198"/>
      <c r="P468" s="199">
        <f>SUM(P469:P512)</f>
        <v>0</v>
      </c>
      <c r="Q468" s="198"/>
      <c r="R468" s="199">
        <f>SUM(R469:R512)</f>
        <v>0.91267761999999997</v>
      </c>
      <c r="S468" s="198"/>
      <c r="T468" s="200">
        <f>SUM(T469:T512)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01" t="s">
        <v>82</v>
      </c>
      <c r="AT468" s="202" t="s">
        <v>71</v>
      </c>
      <c r="AU468" s="202" t="s">
        <v>80</v>
      </c>
      <c r="AY468" s="201" t="s">
        <v>135</v>
      </c>
      <c r="BK468" s="203">
        <f>SUM(BK469:BK512)</f>
        <v>0</v>
      </c>
    </row>
    <row r="469" s="2" customFormat="1" ht="16.5" customHeight="1">
      <c r="A469" s="40"/>
      <c r="B469" s="41"/>
      <c r="C469" s="206" t="s">
        <v>867</v>
      </c>
      <c r="D469" s="206" t="s">
        <v>138</v>
      </c>
      <c r="E469" s="207" t="s">
        <v>868</v>
      </c>
      <c r="F469" s="208" t="s">
        <v>869</v>
      </c>
      <c r="G469" s="209" t="s">
        <v>141</v>
      </c>
      <c r="H469" s="210">
        <v>66.069999999999993</v>
      </c>
      <c r="I469" s="211"/>
      <c r="J469" s="212">
        <f>ROUND(I469*H469,2)</f>
        <v>0</v>
      </c>
      <c r="K469" s="208" t="s">
        <v>142</v>
      </c>
      <c r="L469" s="46"/>
      <c r="M469" s="213" t="s">
        <v>19</v>
      </c>
      <c r="N469" s="214" t="s">
        <v>43</v>
      </c>
      <c r="O469" s="86"/>
      <c r="P469" s="215">
        <f>O469*H469</f>
        <v>0</v>
      </c>
      <c r="Q469" s="215">
        <v>0.0044999999999999997</v>
      </c>
      <c r="R469" s="215">
        <f>Q469*H469</f>
        <v>0.29731499999999994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254</v>
      </c>
      <c r="AT469" s="217" t="s">
        <v>138</v>
      </c>
      <c r="AU469" s="217" t="s">
        <v>82</v>
      </c>
      <c r="AY469" s="19" t="s">
        <v>135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80</v>
      </c>
      <c r="BK469" s="218">
        <f>ROUND(I469*H469,2)</f>
        <v>0</v>
      </c>
      <c r="BL469" s="19" t="s">
        <v>254</v>
      </c>
      <c r="BM469" s="217" t="s">
        <v>870</v>
      </c>
    </row>
    <row r="470" s="2" customFormat="1">
      <c r="A470" s="40"/>
      <c r="B470" s="41"/>
      <c r="C470" s="42"/>
      <c r="D470" s="219" t="s">
        <v>145</v>
      </c>
      <c r="E470" s="42"/>
      <c r="F470" s="220" t="s">
        <v>871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145</v>
      </c>
      <c r="AU470" s="19" t="s">
        <v>82</v>
      </c>
    </row>
    <row r="471" s="2" customFormat="1">
      <c r="A471" s="40"/>
      <c r="B471" s="41"/>
      <c r="C471" s="42"/>
      <c r="D471" s="224" t="s">
        <v>147</v>
      </c>
      <c r="E471" s="42"/>
      <c r="F471" s="225" t="s">
        <v>872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147</v>
      </c>
      <c r="AU471" s="19" t="s">
        <v>82</v>
      </c>
    </row>
    <row r="472" s="13" customFormat="1">
      <c r="A472" s="13"/>
      <c r="B472" s="226"/>
      <c r="C472" s="227"/>
      <c r="D472" s="219" t="s">
        <v>149</v>
      </c>
      <c r="E472" s="228" t="s">
        <v>19</v>
      </c>
      <c r="F472" s="229" t="s">
        <v>873</v>
      </c>
      <c r="G472" s="227"/>
      <c r="H472" s="230">
        <v>22.390000000000001</v>
      </c>
      <c r="I472" s="231"/>
      <c r="J472" s="227"/>
      <c r="K472" s="227"/>
      <c r="L472" s="232"/>
      <c r="M472" s="233"/>
      <c r="N472" s="234"/>
      <c r="O472" s="234"/>
      <c r="P472" s="234"/>
      <c r="Q472" s="234"/>
      <c r="R472" s="234"/>
      <c r="S472" s="234"/>
      <c r="T472" s="235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36" t="s">
        <v>149</v>
      </c>
      <c r="AU472" s="236" t="s">
        <v>82</v>
      </c>
      <c r="AV472" s="13" t="s">
        <v>82</v>
      </c>
      <c r="AW472" s="13" t="s">
        <v>33</v>
      </c>
      <c r="AX472" s="13" t="s">
        <v>72</v>
      </c>
      <c r="AY472" s="236" t="s">
        <v>135</v>
      </c>
    </row>
    <row r="473" s="13" customFormat="1">
      <c r="A473" s="13"/>
      <c r="B473" s="226"/>
      <c r="C473" s="227"/>
      <c r="D473" s="219" t="s">
        <v>149</v>
      </c>
      <c r="E473" s="228" t="s">
        <v>19</v>
      </c>
      <c r="F473" s="229" t="s">
        <v>874</v>
      </c>
      <c r="G473" s="227"/>
      <c r="H473" s="230">
        <v>43.68</v>
      </c>
      <c r="I473" s="231"/>
      <c r="J473" s="227"/>
      <c r="K473" s="227"/>
      <c r="L473" s="232"/>
      <c r="M473" s="233"/>
      <c r="N473" s="234"/>
      <c r="O473" s="234"/>
      <c r="P473" s="234"/>
      <c r="Q473" s="234"/>
      <c r="R473" s="234"/>
      <c r="S473" s="234"/>
      <c r="T473" s="235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6" t="s">
        <v>149</v>
      </c>
      <c r="AU473" s="236" t="s">
        <v>82</v>
      </c>
      <c r="AV473" s="13" t="s">
        <v>82</v>
      </c>
      <c r="AW473" s="13" t="s">
        <v>33</v>
      </c>
      <c r="AX473" s="13" t="s">
        <v>72</v>
      </c>
      <c r="AY473" s="236" t="s">
        <v>135</v>
      </c>
    </row>
    <row r="474" s="14" customFormat="1">
      <c r="A474" s="14"/>
      <c r="B474" s="237"/>
      <c r="C474" s="238"/>
      <c r="D474" s="219" t="s">
        <v>149</v>
      </c>
      <c r="E474" s="239" t="s">
        <v>19</v>
      </c>
      <c r="F474" s="240" t="s">
        <v>167</v>
      </c>
      <c r="G474" s="238"/>
      <c r="H474" s="241">
        <v>66.069999999999993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47" t="s">
        <v>149</v>
      </c>
      <c r="AU474" s="247" t="s">
        <v>82</v>
      </c>
      <c r="AV474" s="14" t="s">
        <v>143</v>
      </c>
      <c r="AW474" s="14" t="s">
        <v>33</v>
      </c>
      <c r="AX474" s="14" t="s">
        <v>80</v>
      </c>
      <c r="AY474" s="247" t="s">
        <v>135</v>
      </c>
    </row>
    <row r="475" s="2" customFormat="1" ht="21.75" customHeight="1">
      <c r="A475" s="40"/>
      <c r="B475" s="41"/>
      <c r="C475" s="206" t="s">
        <v>875</v>
      </c>
      <c r="D475" s="206" t="s">
        <v>138</v>
      </c>
      <c r="E475" s="207" t="s">
        <v>876</v>
      </c>
      <c r="F475" s="208" t="s">
        <v>877</v>
      </c>
      <c r="G475" s="209" t="s">
        <v>141</v>
      </c>
      <c r="H475" s="210">
        <v>166.97900000000001</v>
      </c>
      <c r="I475" s="211"/>
      <c r="J475" s="212">
        <f>ROUND(I475*H475,2)</f>
        <v>0</v>
      </c>
      <c r="K475" s="208" t="s">
        <v>142</v>
      </c>
      <c r="L475" s="46"/>
      <c r="M475" s="213" t="s">
        <v>19</v>
      </c>
      <c r="N475" s="214" t="s">
        <v>43</v>
      </c>
      <c r="O475" s="86"/>
      <c r="P475" s="215">
        <f>O475*H475</f>
        <v>0</v>
      </c>
      <c r="Q475" s="215">
        <v>0.00021000000000000001</v>
      </c>
      <c r="R475" s="215">
        <f>Q475*H475</f>
        <v>0.035065590000000008</v>
      </c>
      <c r="S475" s="215">
        <v>0</v>
      </c>
      <c r="T475" s="216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17" t="s">
        <v>254</v>
      </c>
      <c r="AT475" s="217" t="s">
        <v>138</v>
      </c>
      <c r="AU475" s="217" t="s">
        <v>82</v>
      </c>
      <c r="AY475" s="19" t="s">
        <v>135</v>
      </c>
      <c r="BE475" s="218">
        <f>IF(N475="základní",J475,0)</f>
        <v>0</v>
      </c>
      <c r="BF475" s="218">
        <f>IF(N475="snížená",J475,0)</f>
        <v>0</v>
      </c>
      <c r="BG475" s="218">
        <f>IF(N475="zákl. přenesená",J475,0)</f>
        <v>0</v>
      </c>
      <c r="BH475" s="218">
        <f>IF(N475="sníž. přenesená",J475,0)</f>
        <v>0</v>
      </c>
      <c r="BI475" s="218">
        <f>IF(N475="nulová",J475,0)</f>
        <v>0</v>
      </c>
      <c r="BJ475" s="19" t="s">
        <v>80</v>
      </c>
      <c r="BK475" s="218">
        <f>ROUND(I475*H475,2)</f>
        <v>0</v>
      </c>
      <c r="BL475" s="19" t="s">
        <v>254</v>
      </c>
      <c r="BM475" s="217" t="s">
        <v>878</v>
      </c>
    </row>
    <row r="476" s="2" customFormat="1">
      <c r="A476" s="40"/>
      <c r="B476" s="41"/>
      <c r="C476" s="42"/>
      <c r="D476" s="219" t="s">
        <v>145</v>
      </c>
      <c r="E476" s="42"/>
      <c r="F476" s="220" t="s">
        <v>879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145</v>
      </c>
      <c r="AU476" s="19" t="s">
        <v>82</v>
      </c>
    </row>
    <row r="477" s="2" customFormat="1">
      <c r="A477" s="40"/>
      <c r="B477" s="41"/>
      <c r="C477" s="42"/>
      <c r="D477" s="224" t="s">
        <v>147</v>
      </c>
      <c r="E477" s="42"/>
      <c r="F477" s="225" t="s">
        <v>880</v>
      </c>
      <c r="G477" s="42"/>
      <c r="H477" s="42"/>
      <c r="I477" s="221"/>
      <c r="J477" s="42"/>
      <c r="K477" s="42"/>
      <c r="L477" s="46"/>
      <c r="M477" s="222"/>
      <c r="N477" s="223"/>
      <c r="O477" s="86"/>
      <c r="P477" s="86"/>
      <c r="Q477" s="86"/>
      <c r="R477" s="86"/>
      <c r="S477" s="86"/>
      <c r="T477" s="87"/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T477" s="19" t="s">
        <v>147</v>
      </c>
      <c r="AU477" s="19" t="s">
        <v>82</v>
      </c>
    </row>
    <row r="478" s="13" customFormat="1">
      <c r="A478" s="13"/>
      <c r="B478" s="226"/>
      <c r="C478" s="227"/>
      <c r="D478" s="219" t="s">
        <v>149</v>
      </c>
      <c r="E478" s="228" t="s">
        <v>19</v>
      </c>
      <c r="F478" s="229" t="s">
        <v>881</v>
      </c>
      <c r="G478" s="227"/>
      <c r="H478" s="230">
        <v>233.04900000000001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36" t="s">
        <v>149</v>
      </c>
      <c r="AU478" s="236" t="s">
        <v>82</v>
      </c>
      <c r="AV478" s="13" t="s">
        <v>82</v>
      </c>
      <c r="AW478" s="13" t="s">
        <v>33</v>
      </c>
      <c r="AX478" s="13" t="s">
        <v>72</v>
      </c>
      <c r="AY478" s="236" t="s">
        <v>135</v>
      </c>
    </row>
    <row r="479" s="13" customFormat="1">
      <c r="A479" s="13"/>
      <c r="B479" s="226"/>
      <c r="C479" s="227"/>
      <c r="D479" s="219" t="s">
        <v>149</v>
      </c>
      <c r="E479" s="228" t="s">
        <v>19</v>
      </c>
      <c r="F479" s="229" t="s">
        <v>882</v>
      </c>
      <c r="G479" s="227"/>
      <c r="H479" s="230">
        <v>-22.390000000000001</v>
      </c>
      <c r="I479" s="231"/>
      <c r="J479" s="227"/>
      <c r="K479" s="227"/>
      <c r="L479" s="232"/>
      <c r="M479" s="233"/>
      <c r="N479" s="234"/>
      <c r="O479" s="234"/>
      <c r="P479" s="234"/>
      <c r="Q479" s="234"/>
      <c r="R479" s="234"/>
      <c r="S479" s="234"/>
      <c r="T479" s="235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6" t="s">
        <v>149</v>
      </c>
      <c r="AU479" s="236" t="s">
        <v>82</v>
      </c>
      <c r="AV479" s="13" t="s">
        <v>82</v>
      </c>
      <c r="AW479" s="13" t="s">
        <v>33</v>
      </c>
      <c r="AX479" s="13" t="s">
        <v>72</v>
      </c>
      <c r="AY479" s="236" t="s">
        <v>135</v>
      </c>
    </row>
    <row r="480" s="13" customFormat="1">
      <c r="A480" s="13"/>
      <c r="B480" s="226"/>
      <c r="C480" s="227"/>
      <c r="D480" s="219" t="s">
        <v>149</v>
      </c>
      <c r="E480" s="228" t="s">
        <v>19</v>
      </c>
      <c r="F480" s="229" t="s">
        <v>883</v>
      </c>
      <c r="G480" s="227"/>
      <c r="H480" s="230">
        <v>-43.68</v>
      </c>
      <c r="I480" s="231"/>
      <c r="J480" s="227"/>
      <c r="K480" s="227"/>
      <c r="L480" s="232"/>
      <c r="M480" s="233"/>
      <c r="N480" s="234"/>
      <c r="O480" s="234"/>
      <c r="P480" s="234"/>
      <c r="Q480" s="234"/>
      <c r="R480" s="234"/>
      <c r="S480" s="234"/>
      <c r="T480" s="235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6" t="s">
        <v>149</v>
      </c>
      <c r="AU480" s="236" t="s">
        <v>82</v>
      </c>
      <c r="AV480" s="13" t="s">
        <v>82</v>
      </c>
      <c r="AW480" s="13" t="s">
        <v>33</v>
      </c>
      <c r="AX480" s="13" t="s">
        <v>72</v>
      </c>
      <c r="AY480" s="236" t="s">
        <v>135</v>
      </c>
    </row>
    <row r="481" s="14" customFormat="1">
      <c r="A481" s="14"/>
      <c r="B481" s="237"/>
      <c r="C481" s="238"/>
      <c r="D481" s="219" t="s">
        <v>149</v>
      </c>
      <c r="E481" s="239" t="s">
        <v>19</v>
      </c>
      <c r="F481" s="240" t="s">
        <v>167</v>
      </c>
      <c r="G481" s="238"/>
      <c r="H481" s="241">
        <v>166.97900000000001</v>
      </c>
      <c r="I481" s="242"/>
      <c r="J481" s="238"/>
      <c r="K481" s="238"/>
      <c r="L481" s="243"/>
      <c r="M481" s="244"/>
      <c r="N481" s="245"/>
      <c r="O481" s="245"/>
      <c r="P481" s="245"/>
      <c r="Q481" s="245"/>
      <c r="R481" s="245"/>
      <c r="S481" s="245"/>
      <c r="T481" s="246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7" t="s">
        <v>149</v>
      </c>
      <c r="AU481" s="247" t="s">
        <v>82</v>
      </c>
      <c r="AV481" s="14" t="s">
        <v>143</v>
      </c>
      <c r="AW481" s="14" t="s">
        <v>33</v>
      </c>
      <c r="AX481" s="14" t="s">
        <v>80</v>
      </c>
      <c r="AY481" s="247" t="s">
        <v>135</v>
      </c>
    </row>
    <row r="482" s="2" customFormat="1" ht="21.75" customHeight="1">
      <c r="A482" s="40"/>
      <c r="B482" s="41"/>
      <c r="C482" s="206" t="s">
        <v>884</v>
      </c>
      <c r="D482" s="206" t="s">
        <v>138</v>
      </c>
      <c r="E482" s="207" t="s">
        <v>885</v>
      </c>
      <c r="F482" s="208" t="s">
        <v>886</v>
      </c>
      <c r="G482" s="209" t="s">
        <v>141</v>
      </c>
      <c r="H482" s="210">
        <v>344.34399999999999</v>
      </c>
      <c r="I482" s="211"/>
      <c r="J482" s="212">
        <f>ROUND(I482*H482,2)</f>
        <v>0</v>
      </c>
      <c r="K482" s="208" t="s">
        <v>142</v>
      </c>
      <c r="L482" s="46"/>
      <c r="M482" s="213" t="s">
        <v>19</v>
      </c>
      <c r="N482" s="214" t="s">
        <v>43</v>
      </c>
      <c r="O482" s="86"/>
      <c r="P482" s="215">
        <f>O482*H482</f>
        <v>0</v>
      </c>
      <c r="Q482" s="215">
        <v>0.00029</v>
      </c>
      <c r="R482" s="215">
        <f>Q482*H482</f>
        <v>0.099859760000000006</v>
      </c>
      <c r="S482" s="215">
        <v>0</v>
      </c>
      <c r="T482" s="216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17" t="s">
        <v>254</v>
      </c>
      <c r="AT482" s="217" t="s">
        <v>138</v>
      </c>
      <c r="AU482" s="217" t="s">
        <v>82</v>
      </c>
      <c r="AY482" s="19" t="s">
        <v>135</v>
      </c>
      <c r="BE482" s="218">
        <f>IF(N482="základní",J482,0)</f>
        <v>0</v>
      </c>
      <c r="BF482" s="218">
        <f>IF(N482="snížená",J482,0)</f>
        <v>0</v>
      </c>
      <c r="BG482" s="218">
        <f>IF(N482="zákl. přenesená",J482,0)</f>
        <v>0</v>
      </c>
      <c r="BH482" s="218">
        <f>IF(N482="sníž. přenesená",J482,0)</f>
        <v>0</v>
      </c>
      <c r="BI482" s="218">
        <f>IF(N482="nulová",J482,0)</f>
        <v>0</v>
      </c>
      <c r="BJ482" s="19" t="s">
        <v>80</v>
      </c>
      <c r="BK482" s="218">
        <f>ROUND(I482*H482,2)</f>
        <v>0</v>
      </c>
      <c r="BL482" s="19" t="s">
        <v>254</v>
      </c>
      <c r="BM482" s="217" t="s">
        <v>887</v>
      </c>
    </row>
    <row r="483" s="2" customFormat="1">
      <c r="A483" s="40"/>
      <c r="B483" s="41"/>
      <c r="C483" s="42"/>
      <c r="D483" s="219" t="s">
        <v>145</v>
      </c>
      <c r="E483" s="42"/>
      <c r="F483" s="220" t="s">
        <v>888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145</v>
      </c>
      <c r="AU483" s="19" t="s">
        <v>82</v>
      </c>
    </row>
    <row r="484" s="2" customFormat="1">
      <c r="A484" s="40"/>
      <c r="B484" s="41"/>
      <c r="C484" s="42"/>
      <c r="D484" s="224" t="s">
        <v>147</v>
      </c>
      <c r="E484" s="42"/>
      <c r="F484" s="225" t="s">
        <v>889</v>
      </c>
      <c r="G484" s="42"/>
      <c r="H484" s="42"/>
      <c r="I484" s="221"/>
      <c r="J484" s="42"/>
      <c r="K484" s="42"/>
      <c r="L484" s="46"/>
      <c r="M484" s="222"/>
      <c r="N484" s="223"/>
      <c r="O484" s="86"/>
      <c r="P484" s="86"/>
      <c r="Q484" s="86"/>
      <c r="R484" s="86"/>
      <c r="S484" s="86"/>
      <c r="T484" s="87"/>
      <c r="U484" s="40"/>
      <c r="V484" s="40"/>
      <c r="W484" s="40"/>
      <c r="X484" s="40"/>
      <c r="Y484" s="40"/>
      <c r="Z484" s="40"/>
      <c r="AA484" s="40"/>
      <c r="AB484" s="40"/>
      <c r="AC484" s="40"/>
      <c r="AD484" s="40"/>
      <c r="AE484" s="40"/>
      <c r="AT484" s="19" t="s">
        <v>147</v>
      </c>
      <c r="AU484" s="19" t="s">
        <v>82</v>
      </c>
    </row>
    <row r="485" s="13" customFormat="1">
      <c r="A485" s="13"/>
      <c r="B485" s="226"/>
      <c r="C485" s="227"/>
      <c r="D485" s="219" t="s">
        <v>149</v>
      </c>
      <c r="E485" s="228" t="s">
        <v>19</v>
      </c>
      <c r="F485" s="229" t="s">
        <v>890</v>
      </c>
      <c r="G485" s="227"/>
      <c r="H485" s="230">
        <v>488.56</v>
      </c>
      <c r="I485" s="231"/>
      <c r="J485" s="227"/>
      <c r="K485" s="227"/>
      <c r="L485" s="232"/>
      <c r="M485" s="233"/>
      <c r="N485" s="234"/>
      <c r="O485" s="234"/>
      <c r="P485" s="234"/>
      <c r="Q485" s="234"/>
      <c r="R485" s="234"/>
      <c r="S485" s="234"/>
      <c r="T485" s="235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6" t="s">
        <v>149</v>
      </c>
      <c r="AU485" s="236" t="s">
        <v>82</v>
      </c>
      <c r="AV485" s="13" t="s">
        <v>82</v>
      </c>
      <c r="AW485" s="13" t="s">
        <v>33</v>
      </c>
      <c r="AX485" s="13" t="s">
        <v>72</v>
      </c>
      <c r="AY485" s="236" t="s">
        <v>135</v>
      </c>
    </row>
    <row r="486" s="13" customFormat="1">
      <c r="A486" s="13"/>
      <c r="B486" s="226"/>
      <c r="C486" s="227"/>
      <c r="D486" s="219" t="s">
        <v>149</v>
      </c>
      <c r="E486" s="228" t="s">
        <v>19</v>
      </c>
      <c r="F486" s="229" t="s">
        <v>891</v>
      </c>
      <c r="G486" s="227"/>
      <c r="H486" s="230">
        <v>-55.439999999999998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36" t="s">
        <v>149</v>
      </c>
      <c r="AU486" s="236" t="s">
        <v>82</v>
      </c>
      <c r="AV486" s="13" t="s">
        <v>82</v>
      </c>
      <c r="AW486" s="13" t="s">
        <v>33</v>
      </c>
      <c r="AX486" s="13" t="s">
        <v>72</v>
      </c>
      <c r="AY486" s="236" t="s">
        <v>135</v>
      </c>
    </row>
    <row r="487" s="13" customFormat="1">
      <c r="A487" s="13"/>
      <c r="B487" s="226"/>
      <c r="C487" s="227"/>
      <c r="D487" s="219" t="s">
        <v>149</v>
      </c>
      <c r="E487" s="228" t="s">
        <v>19</v>
      </c>
      <c r="F487" s="229" t="s">
        <v>892</v>
      </c>
      <c r="G487" s="227"/>
      <c r="H487" s="230">
        <v>-43.68</v>
      </c>
      <c r="I487" s="231"/>
      <c r="J487" s="227"/>
      <c r="K487" s="227"/>
      <c r="L487" s="232"/>
      <c r="M487" s="233"/>
      <c r="N487" s="234"/>
      <c r="O487" s="234"/>
      <c r="P487" s="234"/>
      <c r="Q487" s="234"/>
      <c r="R487" s="234"/>
      <c r="S487" s="234"/>
      <c r="T487" s="235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6" t="s">
        <v>149</v>
      </c>
      <c r="AU487" s="236" t="s">
        <v>82</v>
      </c>
      <c r="AV487" s="13" t="s">
        <v>82</v>
      </c>
      <c r="AW487" s="13" t="s">
        <v>33</v>
      </c>
      <c r="AX487" s="13" t="s">
        <v>72</v>
      </c>
      <c r="AY487" s="236" t="s">
        <v>135</v>
      </c>
    </row>
    <row r="488" s="13" customFormat="1">
      <c r="A488" s="13"/>
      <c r="B488" s="226"/>
      <c r="C488" s="227"/>
      <c r="D488" s="219" t="s">
        <v>149</v>
      </c>
      <c r="E488" s="228" t="s">
        <v>19</v>
      </c>
      <c r="F488" s="229" t="s">
        <v>893</v>
      </c>
      <c r="G488" s="227"/>
      <c r="H488" s="230">
        <v>-22.390000000000001</v>
      </c>
      <c r="I488" s="231"/>
      <c r="J488" s="227"/>
      <c r="K488" s="227"/>
      <c r="L488" s="232"/>
      <c r="M488" s="233"/>
      <c r="N488" s="234"/>
      <c r="O488" s="234"/>
      <c r="P488" s="234"/>
      <c r="Q488" s="234"/>
      <c r="R488" s="234"/>
      <c r="S488" s="234"/>
      <c r="T488" s="235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36" t="s">
        <v>149</v>
      </c>
      <c r="AU488" s="236" t="s">
        <v>82</v>
      </c>
      <c r="AV488" s="13" t="s">
        <v>82</v>
      </c>
      <c r="AW488" s="13" t="s">
        <v>33</v>
      </c>
      <c r="AX488" s="13" t="s">
        <v>72</v>
      </c>
      <c r="AY488" s="236" t="s">
        <v>135</v>
      </c>
    </row>
    <row r="489" s="13" customFormat="1">
      <c r="A489" s="13"/>
      <c r="B489" s="226"/>
      <c r="C489" s="227"/>
      <c r="D489" s="219" t="s">
        <v>149</v>
      </c>
      <c r="E489" s="228" t="s">
        <v>19</v>
      </c>
      <c r="F489" s="229" t="s">
        <v>894</v>
      </c>
      <c r="G489" s="227"/>
      <c r="H489" s="230">
        <v>-77.016000000000005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6" t="s">
        <v>149</v>
      </c>
      <c r="AU489" s="236" t="s">
        <v>82</v>
      </c>
      <c r="AV489" s="13" t="s">
        <v>82</v>
      </c>
      <c r="AW489" s="13" t="s">
        <v>33</v>
      </c>
      <c r="AX489" s="13" t="s">
        <v>72</v>
      </c>
      <c r="AY489" s="236" t="s">
        <v>135</v>
      </c>
    </row>
    <row r="490" s="13" customFormat="1">
      <c r="A490" s="13"/>
      <c r="B490" s="226"/>
      <c r="C490" s="227"/>
      <c r="D490" s="219" t="s">
        <v>149</v>
      </c>
      <c r="E490" s="228" t="s">
        <v>19</v>
      </c>
      <c r="F490" s="229" t="s">
        <v>895</v>
      </c>
      <c r="G490" s="227"/>
      <c r="H490" s="230">
        <v>17.91</v>
      </c>
      <c r="I490" s="231"/>
      <c r="J490" s="227"/>
      <c r="K490" s="227"/>
      <c r="L490" s="232"/>
      <c r="M490" s="233"/>
      <c r="N490" s="234"/>
      <c r="O490" s="234"/>
      <c r="P490" s="234"/>
      <c r="Q490" s="234"/>
      <c r="R490" s="234"/>
      <c r="S490" s="234"/>
      <c r="T490" s="235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6" t="s">
        <v>149</v>
      </c>
      <c r="AU490" s="236" t="s">
        <v>82</v>
      </c>
      <c r="AV490" s="13" t="s">
        <v>82</v>
      </c>
      <c r="AW490" s="13" t="s">
        <v>33</v>
      </c>
      <c r="AX490" s="13" t="s">
        <v>72</v>
      </c>
      <c r="AY490" s="236" t="s">
        <v>135</v>
      </c>
    </row>
    <row r="491" s="13" customFormat="1">
      <c r="A491" s="13"/>
      <c r="B491" s="226"/>
      <c r="C491" s="227"/>
      <c r="D491" s="219" t="s">
        <v>149</v>
      </c>
      <c r="E491" s="228" t="s">
        <v>19</v>
      </c>
      <c r="F491" s="229" t="s">
        <v>896</v>
      </c>
      <c r="G491" s="227"/>
      <c r="H491" s="230">
        <v>36.399999999999999</v>
      </c>
      <c r="I491" s="231"/>
      <c r="J491" s="227"/>
      <c r="K491" s="227"/>
      <c r="L491" s="232"/>
      <c r="M491" s="233"/>
      <c r="N491" s="234"/>
      <c r="O491" s="234"/>
      <c r="P491" s="234"/>
      <c r="Q491" s="234"/>
      <c r="R491" s="234"/>
      <c r="S491" s="234"/>
      <c r="T491" s="23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6" t="s">
        <v>149</v>
      </c>
      <c r="AU491" s="236" t="s">
        <v>82</v>
      </c>
      <c r="AV491" s="13" t="s">
        <v>82</v>
      </c>
      <c r="AW491" s="13" t="s">
        <v>33</v>
      </c>
      <c r="AX491" s="13" t="s">
        <v>72</v>
      </c>
      <c r="AY491" s="236" t="s">
        <v>135</v>
      </c>
    </row>
    <row r="492" s="14" customFormat="1">
      <c r="A492" s="14"/>
      <c r="B492" s="237"/>
      <c r="C492" s="238"/>
      <c r="D492" s="219" t="s">
        <v>149</v>
      </c>
      <c r="E492" s="239" t="s">
        <v>19</v>
      </c>
      <c r="F492" s="240" t="s">
        <v>167</v>
      </c>
      <c r="G492" s="238"/>
      <c r="H492" s="241">
        <v>344.34399999999999</v>
      </c>
      <c r="I492" s="242"/>
      <c r="J492" s="238"/>
      <c r="K492" s="238"/>
      <c r="L492" s="243"/>
      <c r="M492" s="244"/>
      <c r="N492" s="245"/>
      <c r="O492" s="245"/>
      <c r="P492" s="245"/>
      <c r="Q492" s="245"/>
      <c r="R492" s="245"/>
      <c r="S492" s="245"/>
      <c r="T492" s="246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47" t="s">
        <v>149</v>
      </c>
      <c r="AU492" s="247" t="s">
        <v>82</v>
      </c>
      <c r="AV492" s="14" t="s">
        <v>143</v>
      </c>
      <c r="AW492" s="14" t="s">
        <v>33</v>
      </c>
      <c r="AX492" s="14" t="s">
        <v>80</v>
      </c>
      <c r="AY492" s="247" t="s">
        <v>135</v>
      </c>
    </row>
    <row r="493" s="2" customFormat="1" ht="16.5" customHeight="1">
      <c r="A493" s="40"/>
      <c r="B493" s="41"/>
      <c r="C493" s="206" t="s">
        <v>897</v>
      </c>
      <c r="D493" s="206" t="s">
        <v>138</v>
      </c>
      <c r="E493" s="207" t="s">
        <v>898</v>
      </c>
      <c r="F493" s="208" t="s">
        <v>899</v>
      </c>
      <c r="G493" s="209" t="s">
        <v>141</v>
      </c>
      <c r="H493" s="210">
        <v>22.390000000000001</v>
      </c>
      <c r="I493" s="211"/>
      <c r="J493" s="212">
        <f>ROUND(I493*H493,2)</f>
        <v>0</v>
      </c>
      <c r="K493" s="208" t="s">
        <v>142</v>
      </c>
      <c r="L493" s="46"/>
      <c r="M493" s="213" t="s">
        <v>19</v>
      </c>
      <c r="N493" s="214" t="s">
        <v>43</v>
      </c>
      <c r="O493" s="86"/>
      <c r="P493" s="215">
        <f>O493*H493</f>
        <v>0</v>
      </c>
      <c r="Q493" s="215">
        <v>0.00020000000000000001</v>
      </c>
      <c r="R493" s="215">
        <f>Q493*H493</f>
        <v>0.0044780000000000002</v>
      </c>
      <c r="S493" s="215">
        <v>0</v>
      </c>
      <c r="T493" s="216">
        <f>S493*H493</f>
        <v>0</v>
      </c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R493" s="217" t="s">
        <v>254</v>
      </c>
      <c r="AT493" s="217" t="s">
        <v>138</v>
      </c>
      <c r="AU493" s="217" t="s">
        <v>82</v>
      </c>
      <c r="AY493" s="19" t="s">
        <v>135</v>
      </c>
      <c r="BE493" s="218">
        <f>IF(N493="základní",J493,0)</f>
        <v>0</v>
      </c>
      <c r="BF493" s="218">
        <f>IF(N493="snížená",J493,0)</f>
        <v>0</v>
      </c>
      <c r="BG493" s="218">
        <f>IF(N493="zákl. přenesená",J493,0)</f>
        <v>0</v>
      </c>
      <c r="BH493" s="218">
        <f>IF(N493="sníž. přenesená",J493,0)</f>
        <v>0</v>
      </c>
      <c r="BI493" s="218">
        <f>IF(N493="nulová",J493,0)</f>
        <v>0</v>
      </c>
      <c r="BJ493" s="19" t="s">
        <v>80</v>
      </c>
      <c r="BK493" s="218">
        <f>ROUND(I493*H493,2)</f>
        <v>0</v>
      </c>
      <c r="BL493" s="19" t="s">
        <v>254</v>
      </c>
      <c r="BM493" s="217" t="s">
        <v>900</v>
      </c>
    </row>
    <row r="494" s="2" customFormat="1">
      <c r="A494" s="40"/>
      <c r="B494" s="41"/>
      <c r="C494" s="42"/>
      <c r="D494" s="219" t="s">
        <v>145</v>
      </c>
      <c r="E494" s="42"/>
      <c r="F494" s="220" t="s">
        <v>901</v>
      </c>
      <c r="G494" s="42"/>
      <c r="H494" s="42"/>
      <c r="I494" s="221"/>
      <c r="J494" s="42"/>
      <c r="K494" s="42"/>
      <c r="L494" s="46"/>
      <c r="M494" s="222"/>
      <c r="N494" s="223"/>
      <c r="O494" s="86"/>
      <c r="P494" s="86"/>
      <c r="Q494" s="86"/>
      <c r="R494" s="86"/>
      <c r="S494" s="86"/>
      <c r="T494" s="87"/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T494" s="19" t="s">
        <v>145</v>
      </c>
      <c r="AU494" s="19" t="s">
        <v>82</v>
      </c>
    </row>
    <row r="495" s="2" customFormat="1">
      <c r="A495" s="40"/>
      <c r="B495" s="41"/>
      <c r="C495" s="42"/>
      <c r="D495" s="224" t="s">
        <v>147</v>
      </c>
      <c r="E495" s="42"/>
      <c r="F495" s="225" t="s">
        <v>902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147</v>
      </c>
      <c r="AU495" s="19" t="s">
        <v>82</v>
      </c>
    </row>
    <row r="496" s="13" customFormat="1">
      <c r="A496" s="13"/>
      <c r="B496" s="226"/>
      <c r="C496" s="227"/>
      <c r="D496" s="219" t="s">
        <v>149</v>
      </c>
      <c r="E496" s="228" t="s">
        <v>19</v>
      </c>
      <c r="F496" s="229" t="s">
        <v>903</v>
      </c>
      <c r="G496" s="227"/>
      <c r="H496" s="230">
        <v>22.390000000000001</v>
      </c>
      <c r="I496" s="231"/>
      <c r="J496" s="227"/>
      <c r="K496" s="227"/>
      <c r="L496" s="232"/>
      <c r="M496" s="233"/>
      <c r="N496" s="234"/>
      <c r="O496" s="234"/>
      <c r="P496" s="234"/>
      <c r="Q496" s="234"/>
      <c r="R496" s="234"/>
      <c r="S496" s="234"/>
      <c r="T496" s="235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36" t="s">
        <v>149</v>
      </c>
      <c r="AU496" s="236" t="s">
        <v>82</v>
      </c>
      <c r="AV496" s="13" t="s">
        <v>82</v>
      </c>
      <c r="AW496" s="13" t="s">
        <v>33</v>
      </c>
      <c r="AX496" s="13" t="s">
        <v>80</v>
      </c>
      <c r="AY496" s="236" t="s">
        <v>135</v>
      </c>
    </row>
    <row r="497" s="2" customFormat="1" ht="16.5" customHeight="1">
      <c r="A497" s="40"/>
      <c r="B497" s="41"/>
      <c r="C497" s="261" t="s">
        <v>904</v>
      </c>
      <c r="D497" s="261" t="s">
        <v>338</v>
      </c>
      <c r="E497" s="262" t="s">
        <v>905</v>
      </c>
      <c r="F497" s="263" t="s">
        <v>906</v>
      </c>
      <c r="G497" s="264" t="s">
        <v>141</v>
      </c>
      <c r="H497" s="265">
        <v>25.748999999999999</v>
      </c>
      <c r="I497" s="266"/>
      <c r="J497" s="267">
        <f>ROUND(I497*H497,2)</f>
        <v>0</v>
      </c>
      <c r="K497" s="263" t="s">
        <v>19</v>
      </c>
      <c r="L497" s="268"/>
      <c r="M497" s="269" t="s">
        <v>19</v>
      </c>
      <c r="N497" s="270" t="s">
        <v>43</v>
      </c>
      <c r="O497" s="86"/>
      <c r="P497" s="215">
        <f>O497*H497</f>
        <v>0</v>
      </c>
      <c r="Q497" s="215">
        <v>0.00019000000000000001</v>
      </c>
      <c r="R497" s="215">
        <f>Q497*H497</f>
        <v>0.0048923100000000004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499</v>
      </c>
      <c r="AT497" s="217" t="s">
        <v>338</v>
      </c>
      <c r="AU497" s="217" t="s">
        <v>82</v>
      </c>
      <c r="AY497" s="19" t="s">
        <v>135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80</v>
      </c>
      <c r="BK497" s="218">
        <f>ROUND(I497*H497,2)</f>
        <v>0</v>
      </c>
      <c r="BL497" s="19" t="s">
        <v>254</v>
      </c>
      <c r="BM497" s="217" t="s">
        <v>907</v>
      </c>
    </row>
    <row r="498" s="2" customFormat="1">
      <c r="A498" s="40"/>
      <c r="B498" s="41"/>
      <c r="C498" s="42"/>
      <c r="D498" s="219" t="s">
        <v>145</v>
      </c>
      <c r="E498" s="42"/>
      <c r="F498" s="220" t="s">
        <v>906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145</v>
      </c>
      <c r="AU498" s="19" t="s">
        <v>82</v>
      </c>
    </row>
    <row r="499" s="13" customFormat="1">
      <c r="A499" s="13"/>
      <c r="B499" s="226"/>
      <c r="C499" s="227"/>
      <c r="D499" s="219" t="s">
        <v>149</v>
      </c>
      <c r="E499" s="227"/>
      <c r="F499" s="229" t="s">
        <v>908</v>
      </c>
      <c r="G499" s="227"/>
      <c r="H499" s="230">
        <v>25.748999999999999</v>
      </c>
      <c r="I499" s="231"/>
      <c r="J499" s="227"/>
      <c r="K499" s="227"/>
      <c r="L499" s="232"/>
      <c r="M499" s="233"/>
      <c r="N499" s="234"/>
      <c r="O499" s="234"/>
      <c r="P499" s="234"/>
      <c r="Q499" s="234"/>
      <c r="R499" s="234"/>
      <c r="S499" s="234"/>
      <c r="T499" s="235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36" t="s">
        <v>149</v>
      </c>
      <c r="AU499" s="236" t="s">
        <v>82</v>
      </c>
      <c r="AV499" s="13" t="s">
        <v>82</v>
      </c>
      <c r="AW499" s="13" t="s">
        <v>4</v>
      </c>
      <c r="AX499" s="13" t="s">
        <v>80</v>
      </c>
      <c r="AY499" s="236" t="s">
        <v>135</v>
      </c>
    </row>
    <row r="500" s="2" customFormat="1" ht="16.5" customHeight="1">
      <c r="A500" s="40"/>
      <c r="B500" s="41"/>
      <c r="C500" s="206" t="s">
        <v>909</v>
      </c>
      <c r="D500" s="206" t="s">
        <v>138</v>
      </c>
      <c r="E500" s="207" t="s">
        <v>910</v>
      </c>
      <c r="F500" s="208" t="s">
        <v>911</v>
      </c>
      <c r="G500" s="209" t="s">
        <v>141</v>
      </c>
      <c r="H500" s="210">
        <v>43.68</v>
      </c>
      <c r="I500" s="211"/>
      <c r="J500" s="212">
        <f>ROUND(I500*H500,2)</f>
        <v>0</v>
      </c>
      <c r="K500" s="208" t="s">
        <v>142</v>
      </c>
      <c r="L500" s="46"/>
      <c r="M500" s="213" t="s">
        <v>19</v>
      </c>
      <c r="N500" s="214" t="s">
        <v>43</v>
      </c>
      <c r="O500" s="86"/>
      <c r="P500" s="215">
        <f>O500*H500</f>
        <v>0</v>
      </c>
      <c r="Q500" s="215">
        <v>0.00040000000000000002</v>
      </c>
      <c r="R500" s="215">
        <f>Q500*H500</f>
        <v>0.017472000000000001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254</v>
      </c>
      <c r="AT500" s="217" t="s">
        <v>138</v>
      </c>
      <c r="AU500" s="217" t="s">
        <v>82</v>
      </c>
      <c r="AY500" s="19" t="s">
        <v>135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80</v>
      </c>
      <c r="BK500" s="218">
        <f>ROUND(I500*H500,2)</f>
        <v>0</v>
      </c>
      <c r="BL500" s="19" t="s">
        <v>254</v>
      </c>
      <c r="BM500" s="217" t="s">
        <v>912</v>
      </c>
    </row>
    <row r="501" s="2" customFormat="1">
      <c r="A501" s="40"/>
      <c r="B501" s="41"/>
      <c r="C501" s="42"/>
      <c r="D501" s="219" t="s">
        <v>145</v>
      </c>
      <c r="E501" s="42"/>
      <c r="F501" s="220" t="s">
        <v>913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145</v>
      </c>
      <c r="AU501" s="19" t="s">
        <v>82</v>
      </c>
    </row>
    <row r="502" s="2" customFormat="1">
      <c r="A502" s="40"/>
      <c r="B502" s="41"/>
      <c r="C502" s="42"/>
      <c r="D502" s="224" t="s">
        <v>147</v>
      </c>
      <c r="E502" s="42"/>
      <c r="F502" s="225" t="s">
        <v>914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147</v>
      </c>
      <c r="AU502" s="19" t="s">
        <v>82</v>
      </c>
    </row>
    <row r="503" s="13" customFormat="1">
      <c r="A503" s="13"/>
      <c r="B503" s="226"/>
      <c r="C503" s="227"/>
      <c r="D503" s="219" t="s">
        <v>149</v>
      </c>
      <c r="E503" s="228" t="s">
        <v>19</v>
      </c>
      <c r="F503" s="229" t="s">
        <v>915</v>
      </c>
      <c r="G503" s="227"/>
      <c r="H503" s="230">
        <v>43.68</v>
      </c>
      <c r="I503" s="231"/>
      <c r="J503" s="227"/>
      <c r="K503" s="227"/>
      <c r="L503" s="232"/>
      <c r="M503" s="233"/>
      <c r="N503" s="234"/>
      <c r="O503" s="234"/>
      <c r="P503" s="234"/>
      <c r="Q503" s="234"/>
      <c r="R503" s="234"/>
      <c r="S503" s="234"/>
      <c r="T503" s="235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36" t="s">
        <v>149</v>
      </c>
      <c r="AU503" s="236" t="s">
        <v>82</v>
      </c>
      <c r="AV503" s="13" t="s">
        <v>82</v>
      </c>
      <c r="AW503" s="13" t="s">
        <v>33</v>
      </c>
      <c r="AX503" s="13" t="s">
        <v>80</v>
      </c>
      <c r="AY503" s="236" t="s">
        <v>135</v>
      </c>
    </row>
    <row r="504" s="2" customFormat="1" ht="16.5" customHeight="1">
      <c r="A504" s="40"/>
      <c r="B504" s="41"/>
      <c r="C504" s="261" t="s">
        <v>916</v>
      </c>
      <c r="D504" s="261" t="s">
        <v>338</v>
      </c>
      <c r="E504" s="262" t="s">
        <v>917</v>
      </c>
      <c r="F504" s="263" t="s">
        <v>918</v>
      </c>
      <c r="G504" s="264" t="s">
        <v>141</v>
      </c>
      <c r="H504" s="265">
        <v>50.231999999999999</v>
      </c>
      <c r="I504" s="266"/>
      <c r="J504" s="267">
        <f>ROUND(I504*H504,2)</f>
        <v>0</v>
      </c>
      <c r="K504" s="263" t="s">
        <v>19</v>
      </c>
      <c r="L504" s="268"/>
      <c r="M504" s="269" t="s">
        <v>19</v>
      </c>
      <c r="N504" s="270" t="s">
        <v>43</v>
      </c>
      <c r="O504" s="86"/>
      <c r="P504" s="215">
        <f>O504*H504</f>
        <v>0</v>
      </c>
      <c r="Q504" s="215">
        <v>0.0090299999999999998</v>
      </c>
      <c r="R504" s="215">
        <f>Q504*H504</f>
        <v>0.45359495999999999</v>
      </c>
      <c r="S504" s="215">
        <v>0</v>
      </c>
      <c r="T504" s="216">
        <f>S504*H504</f>
        <v>0</v>
      </c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R504" s="217" t="s">
        <v>499</v>
      </c>
      <c r="AT504" s="217" t="s">
        <v>338</v>
      </c>
      <c r="AU504" s="217" t="s">
        <v>82</v>
      </c>
      <c r="AY504" s="19" t="s">
        <v>135</v>
      </c>
      <c r="BE504" s="218">
        <f>IF(N504="základní",J504,0)</f>
        <v>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9" t="s">
        <v>80</v>
      </c>
      <c r="BK504" s="218">
        <f>ROUND(I504*H504,2)</f>
        <v>0</v>
      </c>
      <c r="BL504" s="19" t="s">
        <v>254</v>
      </c>
      <c r="BM504" s="217" t="s">
        <v>919</v>
      </c>
    </row>
    <row r="505" s="2" customFormat="1">
      <c r="A505" s="40"/>
      <c r="B505" s="41"/>
      <c r="C505" s="42"/>
      <c r="D505" s="219" t="s">
        <v>145</v>
      </c>
      <c r="E505" s="42"/>
      <c r="F505" s="220" t="s">
        <v>918</v>
      </c>
      <c r="G505" s="42"/>
      <c r="H505" s="42"/>
      <c r="I505" s="221"/>
      <c r="J505" s="42"/>
      <c r="K505" s="42"/>
      <c r="L505" s="46"/>
      <c r="M505" s="222"/>
      <c r="N505" s="223"/>
      <c r="O505" s="86"/>
      <c r="P505" s="86"/>
      <c r="Q505" s="86"/>
      <c r="R505" s="86"/>
      <c r="S505" s="86"/>
      <c r="T505" s="87"/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T505" s="19" t="s">
        <v>145</v>
      </c>
      <c r="AU505" s="19" t="s">
        <v>82</v>
      </c>
    </row>
    <row r="506" s="13" customFormat="1">
      <c r="A506" s="13"/>
      <c r="B506" s="226"/>
      <c r="C506" s="227"/>
      <c r="D506" s="219" t="s">
        <v>149</v>
      </c>
      <c r="E506" s="227"/>
      <c r="F506" s="229" t="s">
        <v>920</v>
      </c>
      <c r="G506" s="227"/>
      <c r="H506" s="230">
        <v>50.231999999999999</v>
      </c>
      <c r="I506" s="231"/>
      <c r="J506" s="227"/>
      <c r="K506" s="227"/>
      <c r="L506" s="232"/>
      <c r="M506" s="233"/>
      <c r="N506" s="234"/>
      <c r="O506" s="234"/>
      <c r="P506" s="234"/>
      <c r="Q506" s="234"/>
      <c r="R506" s="234"/>
      <c r="S506" s="234"/>
      <c r="T506" s="235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6" t="s">
        <v>149</v>
      </c>
      <c r="AU506" s="236" t="s">
        <v>82</v>
      </c>
      <c r="AV506" s="13" t="s">
        <v>82</v>
      </c>
      <c r="AW506" s="13" t="s">
        <v>4</v>
      </c>
      <c r="AX506" s="13" t="s">
        <v>80</v>
      </c>
      <c r="AY506" s="236" t="s">
        <v>135</v>
      </c>
    </row>
    <row r="507" s="2" customFormat="1" ht="16.5" customHeight="1">
      <c r="A507" s="40"/>
      <c r="B507" s="41"/>
      <c r="C507" s="206" t="s">
        <v>921</v>
      </c>
      <c r="D507" s="206" t="s">
        <v>138</v>
      </c>
      <c r="E507" s="207" t="s">
        <v>922</v>
      </c>
      <c r="F507" s="208" t="s">
        <v>923</v>
      </c>
      <c r="G507" s="209" t="s">
        <v>141</v>
      </c>
      <c r="H507" s="210">
        <v>22.390000000000001</v>
      </c>
      <c r="I507" s="211"/>
      <c r="J507" s="212">
        <f>ROUND(I507*H507,2)</f>
        <v>0</v>
      </c>
      <c r="K507" s="208" t="s">
        <v>142</v>
      </c>
      <c r="L507" s="46"/>
      <c r="M507" s="213" t="s">
        <v>19</v>
      </c>
      <c r="N507" s="214" t="s">
        <v>43</v>
      </c>
      <c r="O507" s="86"/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254</v>
      </c>
      <c r="AT507" s="217" t="s">
        <v>138</v>
      </c>
      <c r="AU507" s="217" t="s">
        <v>82</v>
      </c>
      <c r="AY507" s="19" t="s">
        <v>135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80</v>
      </c>
      <c r="BK507" s="218">
        <f>ROUND(I507*H507,2)</f>
        <v>0</v>
      </c>
      <c r="BL507" s="19" t="s">
        <v>254</v>
      </c>
      <c r="BM507" s="217" t="s">
        <v>924</v>
      </c>
    </row>
    <row r="508" s="2" customFormat="1">
      <c r="A508" s="40"/>
      <c r="B508" s="41"/>
      <c r="C508" s="42"/>
      <c r="D508" s="219" t="s">
        <v>145</v>
      </c>
      <c r="E508" s="42"/>
      <c r="F508" s="220" t="s">
        <v>925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145</v>
      </c>
      <c r="AU508" s="19" t="s">
        <v>82</v>
      </c>
    </row>
    <row r="509" s="2" customFormat="1">
      <c r="A509" s="40"/>
      <c r="B509" s="41"/>
      <c r="C509" s="42"/>
      <c r="D509" s="224" t="s">
        <v>147</v>
      </c>
      <c r="E509" s="42"/>
      <c r="F509" s="225" t="s">
        <v>926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147</v>
      </c>
      <c r="AU509" s="19" t="s">
        <v>82</v>
      </c>
    </row>
    <row r="510" s="2" customFormat="1" ht="16.5" customHeight="1">
      <c r="A510" s="40"/>
      <c r="B510" s="41"/>
      <c r="C510" s="206" t="s">
        <v>927</v>
      </c>
      <c r="D510" s="206" t="s">
        <v>138</v>
      </c>
      <c r="E510" s="207" t="s">
        <v>922</v>
      </c>
      <c r="F510" s="208" t="s">
        <v>923</v>
      </c>
      <c r="G510" s="209" t="s">
        <v>141</v>
      </c>
      <c r="H510" s="210">
        <v>43.68</v>
      </c>
      <c r="I510" s="211"/>
      <c r="J510" s="212">
        <f>ROUND(I510*H510,2)</f>
        <v>0</v>
      </c>
      <c r="K510" s="208" t="s">
        <v>142</v>
      </c>
      <c r="L510" s="46"/>
      <c r="M510" s="213" t="s">
        <v>19</v>
      </c>
      <c r="N510" s="214" t="s">
        <v>43</v>
      </c>
      <c r="O510" s="86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254</v>
      </c>
      <c r="AT510" s="217" t="s">
        <v>138</v>
      </c>
      <c r="AU510" s="217" t="s">
        <v>82</v>
      </c>
      <c r="AY510" s="19" t="s">
        <v>135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80</v>
      </c>
      <c r="BK510" s="218">
        <f>ROUND(I510*H510,2)</f>
        <v>0</v>
      </c>
      <c r="BL510" s="19" t="s">
        <v>254</v>
      </c>
      <c r="BM510" s="217" t="s">
        <v>928</v>
      </c>
    </row>
    <row r="511" s="2" customFormat="1">
      <c r="A511" s="40"/>
      <c r="B511" s="41"/>
      <c r="C511" s="42"/>
      <c r="D511" s="219" t="s">
        <v>145</v>
      </c>
      <c r="E511" s="42"/>
      <c r="F511" s="220" t="s">
        <v>925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145</v>
      </c>
      <c r="AU511" s="19" t="s">
        <v>82</v>
      </c>
    </row>
    <row r="512" s="2" customFormat="1">
      <c r="A512" s="40"/>
      <c r="B512" s="41"/>
      <c r="C512" s="42"/>
      <c r="D512" s="224" t="s">
        <v>147</v>
      </c>
      <c r="E512" s="42"/>
      <c r="F512" s="225" t="s">
        <v>926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147</v>
      </c>
      <c r="AU512" s="19" t="s">
        <v>82</v>
      </c>
    </row>
    <row r="513" s="12" customFormat="1" ht="22.8" customHeight="1">
      <c r="A513" s="12"/>
      <c r="B513" s="190"/>
      <c r="C513" s="191"/>
      <c r="D513" s="192" t="s">
        <v>71</v>
      </c>
      <c r="E513" s="204" t="s">
        <v>929</v>
      </c>
      <c r="F513" s="204" t="s">
        <v>930</v>
      </c>
      <c r="G513" s="191"/>
      <c r="H513" s="191"/>
      <c r="I513" s="194"/>
      <c r="J513" s="205">
        <f>BK513</f>
        <v>0</v>
      </c>
      <c r="K513" s="191"/>
      <c r="L513" s="196"/>
      <c r="M513" s="197"/>
      <c r="N513" s="198"/>
      <c r="O513" s="198"/>
      <c r="P513" s="199">
        <f>SUM(P514:P530)</f>
        <v>0</v>
      </c>
      <c r="Q513" s="198"/>
      <c r="R513" s="199">
        <f>SUM(R514:R530)</f>
        <v>0.059637599999999999</v>
      </c>
      <c r="S513" s="198"/>
      <c r="T513" s="200">
        <f>SUM(T514:T530)</f>
        <v>0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1" t="s">
        <v>82</v>
      </c>
      <c r="AT513" s="202" t="s">
        <v>71</v>
      </c>
      <c r="AU513" s="202" t="s">
        <v>80</v>
      </c>
      <c r="AY513" s="201" t="s">
        <v>135</v>
      </c>
      <c r="BK513" s="203">
        <f>SUM(BK514:BK530)</f>
        <v>0</v>
      </c>
    </row>
    <row r="514" s="2" customFormat="1" ht="16.5" customHeight="1">
      <c r="A514" s="40"/>
      <c r="B514" s="41"/>
      <c r="C514" s="206" t="s">
        <v>931</v>
      </c>
      <c r="D514" s="206" t="s">
        <v>138</v>
      </c>
      <c r="E514" s="207" t="s">
        <v>932</v>
      </c>
      <c r="F514" s="208" t="s">
        <v>933</v>
      </c>
      <c r="G514" s="209" t="s">
        <v>460</v>
      </c>
      <c r="H514" s="210">
        <v>1</v>
      </c>
      <c r="I514" s="211"/>
      <c r="J514" s="212">
        <f>ROUND(I514*H514,2)</f>
        <v>0</v>
      </c>
      <c r="K514" s="208" t="s">
        <v>142</v>
      </c>
      <c r="L514" s="46"/>
      <c r="M514" s="213" t="s">
        <v>19</v>
      </c>
      <c r="N514" s="214" t="s">
        <v>43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254</v>
      </c>
      <c r="AT514" s="217" t="s">
        <v>138</v>
      </c>
      <c r="AU514" s="217" t="s">
        <v>82</v>
      </c>
      <c r="AY514" s="19" t="s">
        <v>135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80</v>
      </c>
      <c r="BK514" s="218">
        <f>ROUND(I514*H514,2)</f>
        <v>0</v>
      </c>
      <c r="BL514" s="19" t="s">
        <v>254</v>
      </c>
      <c r="BM514" s="217" t="s">
        <v>934</v>
      </c>
    </row>
    <row r="515" s="2" customFormat="1">
      <c r="A515" s="40"/>
      <c r="B515" s="41"/>
      <c r="C515" s="42"/>
      <c r="D515" s="219" t="s">
        <v>145</v>
      </c>
      <c r="E515" s="42"/>
      <c r="F515" s="220" t="s">
        <v>935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145</v>
      </c>
      <c r="AU515" s="19" t="s">
        <v>82</v>
      </c>
    </row>
    <row r="516" s="2" customFormat="1">
      <c r="A516" s="40"/>
      <c r="B516" s="41"/>
      <c r="C516" s="42"/>
      <c r="D516" s="224" t="s">
        <v>147</v>
      </c>
      <c r="E516" s="42"/>
      <c r="F516" s="225" t="s">
        <v>936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147</v>
      </c>
      <c r="AU516" s="19" t="s">
        <v>82</v>
      </c>
    </row>
    <row r="517" s="13" customFormat="1">
      <c r="A517" s="13"/>
      <c r="B517" s="226"/>
      <c r="C517" s="227"/>
      <c r="D517" s="219" t="s">
        <v>149</v>
      </c>
      <c r="E517" s="228" t="s">
        <v>19</v>
      </c>
      <c r="F517" s="229" t="s">
        <v>937</v>
      </c>
      <c r="G517" s="227"/>
      <c r="H517" s="230">
        <v>1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149</v>
      </c>
      <c r="AU517" s="236" t="s">
        <v>82</v>
      </c>
      <c r="AV517" s="13" t="s">
        <v>82</v>
      </c>
      <c r="AW517" s="13" t="s">
        <v>33</v>
      </c>
      <c r="AX517" s="13" t="s">
        <v>80</v>
      </c>
      <c r="AY517" s="236" t="s">
        <v>135</v>
      </c>
    </row>
    <row r="518" s="2" customFormat="1" ht="16.5" customHeight="1">
      <c r="A518" s="40"/>
      <c r="B518" s="41"/>
      <c r="C518" s="261" t="s">
        <v>938</v>
      </c>
      <c r="D518" s="261" t="s">
        <v>338</v>
      </c>
      <c r="E518" s="262" t="s">
        <v>939</v>
      </c>
      <c r="F518" s="263" t="s">
        <v>940</v>
      </c>
      <c r="G518" s="264" t="s">
        <v>141</v>
      </c>
      <c r="H518" s="265">
        <v>1.9199999999999999</v>
      </c>
      <c r="I518" s="266"/>
      <c r="J518" s="267">
        <f>ROUND(I518*H518,2)</f>
        <v>0</v>
      </c>
      <c r="K518" s="263" t="s">
        <v>19</v>
      </c>
      <c r="L518" s="268"/>
      <c r="M518" s="269" t="s">
        <v>19</v>
      </c>
      <c r="N518" s="270" t="s">
        <v>43</v>
      </c>
      <c r="O518" s="86"/>
      <c r="P518" s="215">
        <f>O518*H518</f>
        <v>0</v>
      </c>
      <c r="Q518" s="215">
        <v>0.0075300000000000002</v>
      </c>
      <c r="R518" s="215">
        <f>Q518*H518</f>
        <v>0.014457599999999999</v>
      </c>
      <c r="S518" s="215">
        <v>0</v>
      </c>
      <c r="T518" s="216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17" t="s">
        <v>499</v>
      </c>
      <c r="AT518" s="217" t="s">
        <v>338</v>
      </c>
      <c r="AU518" s="217" t="s">
        <v>82</v>
      </c>
      <c r="AY518" s="19" t="s">
        <v>135</v>
      </c>
      <c r="BE518" s="218">
        <f>IF(N518="základní",J518,0)</f>
        <v>0</v>
      </c>
      <c r="BF518" s="218">
        <f>IF(N518="snížená",J518,0)</f>
        <v>0</v>
      </c>
      <c r="BG518" s="218">
        <f>IF(N518="zákl. přenesená",J518,0)</f>
        <v>0</v>
      </c>
      <c r="BH518" s="218">
        <f>IF(N518="sníž. přenesená",J518,0)</f>
        <v>0</v>
      </c>
      <c r="BI518" s="218">
        <f>IF(N518="nulová",J518,0)</f>
        <v>0</v>
      </c>
      <c r="BJ518" s="19" t="s">
        <v>80</v>
      </c>
      <c r="BK518" s="218">
        <f>ROUND(I518*H518,2)</f>
        <v>0</v>
      </c>
      <c r="BL518" s="19" t="s">
        <v>254</v>
      </c>
      <c r="BM518" s="217" t="s">
        <v>941</v>
      </c>
    </row>
    <row r="519" s="2" customFormat="1">
      <c r="A519" s="40"/>
      <c r="B519" s="41"/>
      <c r="C519" s="42"/>
      <c r="D519" s="219" t="s">
        <v>145</v>
      </c>
      <c r="E519" s="42"/>
      <c r="F519" s="220" t="s">
        <v>940</v>
      </c>
      <c r="G519" s="42"/>
      <c r="H519" s="42"/>
      <c r="I519" s="221"/>
      <c r="J519" s="42"/>
      <c r="K519" s="42"/>
      <c r="L519" s="46"/>
      <c r="M519" s="222"/>
      <c r="N519" s="223"/>
      <c r="O519" s="86"/>
      <c r="P519" s="86"/>
      <c r="Q519" s="86"/>
      <c r="R519" s="86"/>
      <c r="S519" s="86"/>
      <c r="T519" s="87"/>
      <c r="U519" s="40"/>
      <c r="V519" s="40"/>
      <c r="W519" s="40"/>
      <c r="X519" s="40"/>
      <c r="Y519" s="40"/>
      <c r="Z519" s="40"/>
      <c r="AA519" s="40"/>
      <c r="AB519" s="40"/>
      <c r="AC519" s="40"/>
      <c r="AD519" s="40"/>
      <c r="AE519" s="40"/>
      <c r="AT519" s="19" t="s">
        <v>145</v>
      </c>
      <c r="AU519" s="19" t="s">
        <v>82</v>
      </c>
    </row>
    <row r="520" s="13" customFormat="1">
      <c r="A520" s="13"/>
      <c r="B520" s="226"/>
      <c r="C520" s="227"/>
      <c r="D520" s="219" t="s">
        <v>149</v>
      </c>
      <c r="E520" s="228" t="s">
        <v>19</v>
      </c>
      <c r="F520" s="229" t="s">
        <v>942</v>
      </c>
      <c r="G520" s="227"/>
      <c r="H520" s="230">
        <v>1.9199999999999999</v>
      </c>
      <c r="I520" s="231"/>
      <c r="J520" s="227"/>
      <c r="K520" s="227"/>
      <c r="L520" s="232"/>
      <c r="M520" s="233"/>
      <c r="N520" s="234"/>
      <c r="O520" s="234"/>
      <c r="P520" s="234"/>
      <c r="Q520" s="234"/>
      <c r="R520" s="234"/>
      <c r="S520" s="234"/>
      <c r="T520" s="235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6" t="s">
        <v>149</v>
      </c>
      <c r="AU520" s="236" t="s">
        <v>82</v>
      </c>
      <c r="AV520" s="13" t="s">
        <v>82</v>
      </c>
      <c r="AW520" s="13" t="s">
        <v>33</v>
      </c>
      <c r="AX520" s="13" t="s">
        <v>80</v>
      </c>
      <c r="AY520" s="236" t="s">
        <v>135</v>
      </c>
    </row>
    <row r="521" s="2" customFormat="1" ht="16.5" customHeight="1">
      <c r="A521" s="40"/>
      <c r="B521" s="41"/>
      <c r="C521" s="206" t="s">
        <v>943</v>
      </c>
      <c r="D521" s="206" t="s">
        <v>138</v>
      </c>
      <c r="E521" s="207" t="s">
        <v>944</v>
      </c>
      <c r="F521" s="208" t="s">
        <v>945</v>
      </c>
      <c r="G521" s="209" t="s">
        <v>460</v>
      </c>
      <c r="H521" s="210">
        <v>1</v>
      </c>
      <c r="I521" s="211"/>
      <c r="J521" s="212">
        <f>ROUND(I521*H521,2)</f>
        <v>0</v>
      </c>
      <c r="K521" s="208" t="s">
        <v>142</v>
      </c>
      <c r="L521" s="46"/>
      <c r="M521" s="213" t="s">
        <v>19</v>
      </c>
      <c r="N521" s="214" t="s">
        <v>43</v>
      </c>
      <c r="O521" s="86"/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R521" s="217" t="s">
        <v>254</v>
      </c>
      <c r="AT521" s="217" t="s">
        <v>138</v>
      </c>
      <c r="AU521" s="217" t="s">
        <v>82</v>
      </c>
      <c r="AY521" s="19" t="s">
        <v>135</v>
      </c>
      <c r="BE521" s="218">
        <f>IF(N521="základní",J521,0)</f>
        <v>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9" t="s">
        <v>80</v>
      </c>
      <c r="BK521" s="218">
        <f>ROUND(I521*H521,2)</f>
        <v>0</v>
      </c>
      <c r="BL521" s="19" t="s">
        <v>254</v>
      </c>
      <c r="BM521" s="217" t="s">
        <v>946</v>
      </c>
    </row>
    <row r="522" s="2" customFormat="1">
      <c r="A522" s="40"/>
      <c r="B522" s="41"/>
      <c r="C522" s="42"/>
      <c r="D522" s="219" t="s">
        <v>145</v>
      </c>
      <c r="E522" s="42"/>
      <c r="F522" s="220" t="s">
        <v>947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145</v>
      </c>
      <c r="AU522" s="19" t="s">
        <v>82</v>
      </c>
    </row>
    <row r="523" s="2" customFormat="1">
      <c r="A523" s="40"/>
      <c r="B523" s="41"/>
      <c r="C523" s="42"/>
      <c r="D523" s="224" t="s">
        <v>147</v>
      </c>
      <c r="E523" s="42"/>
      <c r="F523" s="225" t="s">
        <v>948</v>
      </c>
      <c r="G523" s="42"/>
      <c r="H523" s="42"/>
      <c r="I523" s="221"/>
      <c r="J523" s="42"/>
      <c r="K523" s="42"/>
      <c r="L523" s="46"/>
      <c r="M523" s="222"/>
      <c r="N523" s="223"/>
      <c r="O523" s="86"/>
      <c r="P523" s="86"/>
      <c r="Q523" s="86"/>
      <c r="R523" s="86"/>
      <c r="S523" s="86"/>
      <c r="T523" s="87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147</v>
      </c>
      <c r="AU523" s="19" t="s">
        <v>82</v>
      </c>
    </row>
    <row r="524" s="13" customFormat="1">
      <c r="A524" s="13"/>
      <c r="B524" s="226"/>
      <c r="C524" s="227"/>
      <c r="D524" s="219" t="s">
        <v>149</v>
      </c>
      <c r="E524" s="228" t="s">
        <v>19</v>
      </c>
      <c r="F524" s="229" t="s">
        <v>937</v>
      </c>
      <c r="G524" s="227"/>
      <c r="H524" s="230">
        <v>1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6" t="s">
        <v>149</v>
      </c>
      <c r="AU524" s="236" t="s">
        <v>82</v>
      </c>
      <c r="AV524" s="13" t="s">
        <v>82</v>
      </c>
      <c r="AW524" s="13" t="s">
        <v>33</v>
      </c>
      <c r="AX524" s="13" t="s">
        <v>80</v>
      </c>
      <c r="AY524" s="236" t="s">
        <v>135</v>
      </c>
    </row>
    <row r="525" s="2" customFormat="1" ht="16.5" customHeight="1">
      <c r="A525" s="40"/>
      <c r="B525" s="41"/>
      <c r="C525" s="261" t="s">
        <v>949</v>
      </c>
      <c r="D525" s="261" t="s">
        <v>338</v>
      </c>
      <c r="E525" s="262" t="s">
        <v>939</v>
      </c>
      <c r="F525" s="263" t="s">
        <v>940</v>
      </c>
      <c r="G525" s="264" t="s">
        <v>141</v>
      </c>
      <c r="H525" s="265">
        <v>6</v>
      </c>
      <c r="I525" s="266"/>
      <c r="J525" s="267">
        <f>ROUND(I525*H525,2)</f>
        <v>0</v>
      </c>
      <c r="K525" s="263" t="s">
        <v>19</v>
      </c>
      <c r="L525" s="268"/>
      <c r="M525" s="269" t="s">
        <v>19</v>
      </c>
      <c r="N525" s="270" t="s">
        <v>43</v>
      </c>
      <c r="O525" s="86"/>
      <c r="P525" s="215">
        <f>O525*H525</f>
        <v>0</v>
      </c>
      <c r="Q525" s="215">
        <v>0.0075300000000000002</v>
      </c>
      <c r="R525" s="215">
        <f>Q525*H525</f>
        <v>0.045179999999999998</v>
      </c>
      <c r="S525" s="215">
        <v>0</v>
      </c>
      <c r="T525" s="216">
        <f>S525*H525</f>
        <v>0</v>
      </c>
      <c r="U525" s="40"/>
      <c r="V525" s="40"/>
      <c r="W525" s="40"/>
      <c r="X525" s="40"/>
      <c r="Y525" s="40"/>
      <c r="Z525" s="40"/>
      <c r="AA525" s="40"/>
      <c r="AB525" s="40"/>
      <c r="AC525" s="40"/>
      <c r="AD525" s="40"/>
      <c r="AE525" s="40"/>
      <c r="AR525" s="217" t="s">
        <v>499</v>
      </c>
      <c r="AT525" s="217" t="s">
        <v>338</v>
      </c>
      <c r="AU525" s="217" t="s">
        <v>82</v>
      </c>
      <c r="AY525" s="19" t="s">
        <v>135</v>
      </c>
      <c r="BE525" s="218">
        <f>IF(N525="základní",J525,0)</f>
        <v>0</v>
      </c>
      <c r="BF525" s="218">
        <f>IF(N525="snížená",J525,0)</f>
        <v>0</v>
      </c>
      <c r="BG525" s="218">
        <f>IF(N525="zákl. přenesená",J525,0)</f>
        <v>0</v>
      </c>
      <c r="BH525" s="218">
        <f>IF(N525="sníž. přenesená",J525,0)</f>
        <v>0</v>
      </c>
      <c r="BI525" s="218">
        <f>IF(N525="nulová",J525,0)</f>
        <v>0</v>
      </c>
      <c r="BJ525" s="19" t="s">
        <v>80</v>
      </c>
      <c r="BK525" s="218">
        <f>ROUND(I525*H525,2)</f>
        <v>0</v>
      </c>
      <c r="BL525" s="19" t="s">
        <v>254</v>
      </c>
      <c r="BM525" s="217" t="s">
        <v>950</v>
      </c>
    </row>
    <row r="526" s="2" customFormat="1">
      <c r="A526" s="40"/>
      <c r="B526" s="41"/>
      <c r="C526" s="42"/>
      <c r="D526" s="219" t="s">
        <v>145</v>
      </c>
      <c r="E526" s="42"/>
      <c r="F526" s="220" t="s">
        <v>940</v>
      </c>
      <c r="G526" s="42"/>
      <c r="H526" s="42"/>
      <c r="I526" s="221"/>
      <c r="J526" s="42"/>
      <c r="K526" s="42"/>
      <c r="L526" s="46"/>
      <c r="M526" s="222"/>
      <c r="N526" s="223"/>
      <c r="O526" s="86"/>
      <c r="P526" s="86"/>
      <c r="Q526" s="86"/>
      <c r="R526" s="86"/>
      <c r="S526" s="86"/>
      <c r="T526" s="87"/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T526" s="19" t="s">
        <v>145</v>
      </c>
      <c r="AU526" s="19" t="s">
        <v>82</v>
      </c>
    </row>
    <row r="527" s="13" customFormat="1">
      <c r="A527" s="13"/>
      <c r="B527" s="226"/>
      <c r="C527" s="227"/>
      <c r="D527" s="219" t="s">
        <v>149</v>
      </c>
      <c r="E527" s="228" t="s">
        <v>19</v>
      </c>
      <c r="F527" s="229" t="s">
        <v>951</v>
      </c>
      <c r="G527" s="227"/>
      <c r="H527" s="230">
        <v>6</v>
      </c>
      <c r="I527" s="231"/>
      <c r="J527" s="227"/>
      <c r="K527" s="227"/>
      <c r="L527" s="232"/>
      <c r="M527" s="233"/>
      <c r="N527" s="234"/>
      <c r="O527" s="234"/>
      <c r="P527" s="234"/>
      <c r="Q527" s="234"/>
      <c r="R527" s="234"/>
      <c r="S527" s="234"/>
      <c r="T527" s="235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6" t="s">
        <v>149</v>
      </c>
      <c r="AU527" s="236" t="s">
        <v>82</v>
      </c>
      <c r="AV527" s="13" t="s">
        <v>82</v>
      </c>
      <c r="AW527" s="13" t="s">
        <v>33</v>
      </c>
      <c r="AX527" s="13" t="s">
        <v>80</v>
      </c>
      <c r="AY527" s="236" t="s">
        <v>135</v>
      </c>
    </row>
    <row r="528" s="2" customFormat="1" ht="16.5" customHeight="1">
      <c r="A528" s="40"/>
      <c r="B528" s="41"/>
      <c r="C528" s="206" t="s">
        <v>952</v>
      </c>
      <c r="D528" s="206" t="s">
        <v>138</v>
      </c>
      <c r="E528" s="207" t="s">
        <v>953</v>
      </c>
      <c r="F528" s="208" t="s">
        <v>954</v>
      </c>
      <c r="G528" s="209" t="s">
        <v>517</v>
      </c>
      <c r="H528" s="271"/>
      <c r="I528" s="211"/>
      <c r="J528" s="212">
        <f>ROUND(I528*H528,2)</f>
        <v>0</v>
      </c>
      <c r="K528" s="208" t="s">
        <v>142</v>
      </c>
      <c r="L528" s="46"/>
      <c r="M528" s="213" t="s">
        <v>19</v>
      </c>
      <c r="N528" s="214" t="s">
        <v>43</v>
      </c>
      <c r="O528" s="86"/>
      <c r="P528" s="215">
        <f>O528*H528</f>
        <v>0</v>
      </c>
      <c r="Q528" s="215">
        <v>0</v>
      </c>
      <c r="R528" s="215">
        <f>Q528*H528</f>
        <v>0</v>
      </c>
      <c r="S528" s="215">
        <v>0</v>
      </c>
      <c r="T528" s="216">
        <f>S528*H528</f>
        <v>0</v>
      </c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R528" s="217" t="s">
        <v>254</v>
      </c>
      <c r="AT528" s="217" t="s">
        <v>138</v>
      </c>
      <c r="AU528" s="217" t="s">
        <v>82</v>
      </c>
      <c r="AY528" s="19" t="s">
        <v>135</v>
      </c>
      <c r="BE528" s="218">
        <f>IF(N528="základní",J528,0)</f>
        <v>0</v>
      </c>
      <c r="BF528" s="218">
        <f>IF(N528="snížená",J528,0)</f>
        <v>0</v>
      </c>
      <c r="BG528" s="218">
        <f>IF(N528="zákl. přenesená",J528,0)</f>
        <v>0</v>
      </c>
      <c r="BH528" s="218">
        <f>IF(N528="sníž. přenesená",J528,0)</f>
        <v>0</v>
      </c>
      <c r="BI528" s="218">
        <f>IF(N528="nulová",J528,0)</f>
        <v>0</v>
      </c>
      <c r="BJ528" s="19" t="s">
        <v>80</v>
      </c>
      <c r="BK528" s="218">
        <f>ROUND(I528*H528,2)</f>
        <v>0</v>
      </c>
      <c r="BL528" s="19" t="s">
        <v>254</v>
      </c>
      <c r="BM528" s="217" t="s">
        <v>955</v>
      </c>
    </row>
    <row r="529" s="2" customFormat="1">
      <c r="A529" s="40"/>
      <c r="B529" s="41"/>
      <c r="C529" s="42"/>
      <c r="D529" s="219" t="s">
        <v>145</v>
      </c>
      <c r="E529" s="42"/>
      <c r="F529" s="220" t="s">
        <v>956</v>
      </c>
      <c r="G529" s="42"/>
      <c r="H529" s="42"/>
      <c r="I529" s="221"/>
      <c r="J529" s="42"/>
      <c r="K529" s="42"/>
      <c r="L529" s="46"/>
      <c r="M529" s="222"/>
      <c r="N529" s="223"/>
      <c r="O529" s="86"/>
      <c r="P529" s="86"/>
      <c r="Q529" s="86"/>
      <c r="R529" s="86"/>
      <c r="S529" s="86"/>
      <c r="T529" s="87"/>
      <c r="U529" s="40"/>
      <c r="V529" s="40"/>
      <c r="W529" s="40"/>
      <c r="X529" s="40"/>
      <c r="Y529" s="40"/>
      <c r="Z529" s="40"/>
      <c r="AA529" s="40"/>
      <c r="AB529" s="40"/>
      <c r="AC529" s="40"/>
      <c r="AD529" s="40"/>
      <c r="AE529" s="40"/>
      <c r="AT529" s="19" t="s">
        <v>145</v>
      </c>
      <c r="AU529" s="19" t="s">
        <v>82</v>
      </c>
    </row>
    <row r="530" s="2" customFormat="1">
      <c r="A530" s="40"/>
      <c r="B530" s="41"/>
      <c r="C530" s="42"/>
      <c r="D530" s="224" t="s">
        <v>147</v>
      </c>
      <c r="E530" s="42"/>
      <c r="F530" s="225" t="s">
        <v>957</v>
      </c>
      <c r="G530" s="42"/>
      <c r="H530" s="42"/>
      <c r="I530" s="221"/>
      <c r="J530" s="42"/>
      <c r="K530" s="42"/>
      <c r="L530" s="46"/>
      <c r="M530" s="272"/>
      <c r="N530" s="273"/>
      <c r="O530" s="274"/>
      <c r="P530" s="274"/>
      <c r="Q530" s="274"/>
      <c r="R530" s="274"/>
      <c r="S530" s="274"/>
      <c r="T530" s="275"/>
      <c r="U530" s="40"/>
      <c r="V530" s="40"/>
      <c r="W530" s="40"/>
      <c r="X530" s="40"/>
      <c r="Y530" s="40"/>
      <c r="Z530" s="40"/>
      <c r="AA530" s="40"/>
      <c r="AB530" s="40"/>
      <c r="AC530" s="40"/>
      <c r="AD530" s="40"/>
      <c r="AE530" s="40"/>
      <c r="AT530" s="19" t="s">
        <v>147</v>
      </c>
      <c r="AU530" s="19" t="s">
        <v>82</v>
      </c>
    </row>
    <row r="531" s="2" customFormat="1" ht="6.96" customHeight="1">
      <c r="A531" s="40"/>
      <c r="B531" s="61"/>
      <c r="C531" s="62"/>
      <c r="D531" s="62"/>
      <c r="E531" s="62"/>
      <c r="F531" s="62"/>
      <c r="G531" s="62"/>
      <c r="H531" s="62"/>
      <c r="I531" s="62"/>
      <c r="J531" s="62"/>
      <c r="K531" s="62"/>
      <c r="L531" s="46"/>
      <c r="M531" s="40"/>
      <c r="O531" s="40"/>
      <c r="P531" s="40"/>
      <c r="Q531" s="40"/>
      <c r="R531" s="40"/>
      <c r="S531" s="40"/>
      <c r="T531" s="40"/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</row>
  </sheetData>
  <sheetProtection sheet="1" autoFilter="0" formatColumns="0" formatRows="0" objects="1" scenarios="1" spinCount="100000" saltValue="fTLlv/A79boRp8q8C+7MmoZF7mgf1Kv1+0RXEPbnoUbu0c/joCq5YPJpY+/vaT4m0iOE6bcKSqzjpowig1c78w==" hashValue="H50X8x2m+BcYTYjUja3Phlv9jmo7VuOcB1I+umrpe1Q83qKZa5xTfXHUT/ofbWin1ZimGI8GBQpkzYQDAH6y2Q==" algorithmName="SHA-512" password="C75F"/>
  <autoFilter ref="C94:K530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100" r:id="rId1" display="https://podminky.urs.cz/item/CS_URS_2025_02/311272311"/>
    <hyperlink ref="F104" r:id="rId2" display="https://podminky.urs.cz/item/CS_URS_2025_02/317941125"/>
    <hyperlink ref="F117" r:id="rId3" display="https://podminky.urs.cz/item/CS_URS_2025_02/342272245"/>
    <hyperlink ref="F127" r:id="rId4" display="https://podminky.urs.cz/item/CS_URS_2025_02/342291112"/>
    <hyperlink ref="F131" r:id="rId5" display="https://podminky.urs.cz/item/CS_URS_2025_02/342291121"/>
    <hyperlink ref="F139" r:id="rId6" display="https://podminky.urs.cz/item/CS_URS_2025_02/346244382"/>
    <hyperlink ref="F146" r:id="rId7" display="https://podminky.urs.cz/item/CS_URS_2025_02/346481111"/>
    <hyperlink ref="F154" r:id="rId8" display="https://podminky.urs.cz/item/CS_URS_2025_02/612131121"/>
    <hyperlink ref="F168" r:id="rId9" display="https://podminky.urs.cz/item/CS_URS_2025_02/612135101"/>
    <hyperlink ref="F172" r:id="rId10" display="https://podminky.urs.cz/item/CS_URS_2025_02/612142001"/>
    <hyperlink ref="F185" r:id="rId11" display="https://podminky.urs.cz/item/CS_URS_2025_02/612311131"/>
    <hyperlink ref="F191" r:id="rId12" display="https://podminky.urs.cz/item/CS_URS_2025_02/612315302"/>
    <hyperlink ref="F200" r:id="rId13" display="https://podminky.urs.cz/item/CS_URS_2025_02/612325412"/>
    <hyperlink ref="F213" r:id="rId14" display="https://podminky.urs.cz/item/CS_URS_2025_02/619991011"/>
    <hyperlink ref="F217" r:id="rId15" display="https://podminky.urs.cz/item/CS_URS_2025_02/631312141"/>
    <hyperlink ref="F221" r:id="rId16" display="https://podminky.urs.cz/item/CS_URS_2025_02/642944121"/>
    <hyperlink ref="F228" r:id="rId17" display="https://podminky.urs.cz/item/CS_URS_2025_02/949101112"/>
    <hyperlink ref="F232" r:id="rId18" display="https://podminky.urs.cz/item/CS_URS_2025_02/952901111"/>
    <hyperlink ref="F237" r:id="rId19" display="https://podminky.urs.cz/item/CS_URS_2025_02/998011001"/>
    <hyperlink ref="F254" r:id="rId20" display="https://podminky.urs.cz/item/CS_URS_2025_02/998714201"/>
    <hyperlink ref="F261" r:id="rId21" display="https://podminky.urs.cz/item/CS_URS_2025_02/763111717"/>
    <hyperlink ref="F264" r:id="rId22" display="https://podminky.urs.cz/item/CS_URS_2025_02/763131451"/>
    <hyperlink ref="F268" r:id="rId23" display="https://podminky.urs.cz/item/CS_URS_2025_02/763131714"/>
    <hyperlink ref="F271" r:id="rId24" display="https://podminky.urs.cz/item/CS_URS_2025_02/998763401"/>
    <hyperlink ref="F293" r:id="rId25" display="https://podminky.urs.cz/item/CS_URS_2025_02/766660001"/>
    <hyperlink ref="F299" r:id="rId26" display="https://podminky.urs.cz/item/CS_URS_2025_02/998766201"/>
    <hyperlink ref="F303" r:id="rId27" display="https://podminky.urs.cz/item/CS_URS_2025_02/767620355"/>
    <hyperlink ref="F309" r:id="rId28" display="https://podminky.urs.cz/item/CS_URS_2025_02/767995101"/>
    <hyperlink ref="F316" r:id="rId29" display="https://podminky.urs.cz/item/CS_URS_2025_02/998767201"/>
    <hyperlink ref="F320" r:id="rId30" display="https://podminky.urs.cz/item/CS_URS_2025_02/771111011"/>
    <hyperlink ref="F324" r:id="rId31" display="https://podminky.urs.cz/item/CS_URS_2025_02/771121011"/>
    <hyperlink ref="F327" r:id="rId32" display="https://podminky.urs.cz/item/CS_URS_2025_02/771151011"/>
    <hyperlink ref="F330" r:id="rId33" display="https://podminky.urs.cz/item/CS_URS_2025_02/771474112"/>
    <hyperlink ref="F340" r:id="rId34" display="https://podminky.urs.cz/item/CS_URS_2025_02/771574433"/>
    <hyperlink ref="F346" r:id="rId35" display="https://podminky.urs.cz/item/CS_URS_2025_02/771591123"/>
    <hyperlink ref="F353" r:id="rId36" display="https://podminky.urs.cz/item/CS_URS_2025_02/771592011"/>
    <hyperlink ref="F356" r:id="rId37" display="https://podminky.urs.cz/item/CS_URS_2025_02/998771201"/>
    <hyperlink ref="F360" r:id="rId38" display="https://podminky.urs.cz/item/CS_URS_2025_02/776111311"/>
    <hyperlink ref="F364" r:id="rId39" display="https://podminky.urs.cz/item/CS_URS_2025_02/776121112"/>
    <hyperlink ref="F367" r:id="rId40" display="https://podminky.urs.cz/item/CS_URS_2025_02/776141111"/>
    <hyperlink ref="F370" r:id="rId41" display="https://podminky.urs.cz/item/CS_URS_2025_02/776231111"/>
    <hyperlink ref="F376" r:id="rId42" display="https://podminky.urs.cz/item/CS_URS_2025_02/776411211"/>
    <hyperlink ref="F385" r:id="rId43" display="https://podminky.urs.cz/item/CS_URS_2025_02/776421312"/>
    <hyperlink ref="F392" r:id="rId44" display="https://podminky.urs.cz/item/CS_URS_2025_02/776991222"/>
    <hyperlink ref="F395" r:id="rId45" display="https://podminky.urs.cz/item/CS_URS_2025_02/998776201"/>
    <hyperlink ref="F399" r:id="rId46" display="https://podminky.urs.cz/item/CS_URS_2025_02/781111011"/>
    <hyperlink ref="F408" r:id="rId47" display="https://podminky.urs.cz/item/CS_URS_2025_02/781121011"/>
    <hyperlink ref="F411" r:id="rId48" display="https://podminky.urs.cz/item/CS_URS_2025_02/781151031"/>
    <hyperlink ref="F420" r:id="rId49" display="https://podminky.urs.cz/item/CS_URS_2025_02/781472416"/>
    <hyperlink ref="F426" r:id="rId50" display="https://podminky.urs.cz/item/CS_URS_2025_02/781492411"/>
    <hyperlink ref="F436" r:id="rId51" display="https://podminky.urs.cz/item/CS_URS_2025_02/781492451"/>
    <hyperlink ref="F447" r:id="rId52" display="https://podminky.urs.cz/item/CS_URS_2025_02/781495123"/>
    <hyperlink ref="F454" r:id="rId53" display="https://podminky.urs.cz/item/CS_URS_2025_02/781495211"/>
    <hyperlink ref="F457" r:id="rId54" display="https://podminky.urs.cz/item/CS_URS_2025_02/998781201"/>
    <hyperlink ref="F461" r:id="rId55" display="https://podminky.urs.cz/item/CS_URS_2025_02/783827425"/>
    <hyperlink ref="F471" r:id="rId56" display="https://podminky.urs.cz/item/CS_URS_2025_02/784161503"/>
    <hyperlink ref="F477" r:id="rId57" display="https://podminky.urs.cz/item/CS_URS_2025_02/784181103"/>
    <hyperlink ref="F484" r:id="rId58" display="https://podminky.urs.cz/item/CS_URS_2025_02/784221103"/>
    <hyperlink ref="F495" r:id="rId59" display="https://podminky.urs.cz/item/CS_URS_2025_02/784511035"/>
    <hyperlink ref="F502" r:id="rId60" display="https://podminky.urs.cz/item/CS_URS_2025_02/784511051"/>
    <hyperlink ref="F509" r:id="rId61" display="https://podminky.urs.cz/item/CS_URS_2025_02/784511101"/>
    <hyperlink ref="F512" r:id="rId62" display="https://podminky.urs.cz/item/CS_URS_2025_02/784511101"/>
    <hyperlink ref="F516" r:id="rId63" display="https://podminky.urs.cz/item/CS_URS_2025_02/786614001"/>
    <hyperlink ref="F523" r:id="rId64" display="https://podminky.urs.cz/item/CS_URS_2025_02/786614003"/>
    <hyperlink ref="F530" r:id="rId65" display="https://podminky.urs.cz/item/CS_URS_2025_02/998786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958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ROUND((SUM(BE87:BE162)),  2)</f>
        <v>0</v>
      </c>
      <c r="G33" s="40"/>
      <c r="H33" s="40"/>
      <c r="I33" s="150">
        <v>0.20999999999999999</v>
      </c>
      <c r="J33" s="149">
        <f>ROUND(((SUM(BE87:BE162))*I33),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ROUND((SUM(BF87:BF162)),  2)</f>
        <v>0</v>
      </c>
      <c r="G34" s="40"/>
      <c r="H34" s="40"/>
      <c r="I34" s="150">
        <v>0.12</v>
      </c>
      <c r="J34" s="149">
        <f>ROUND(((SUM(BF87:BF162))*I34),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ROUND((SUM(BG87:BG162)),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ROUND((SUM(BH87:BH162)),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ROUND((SUM(BI87:BI162)),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01.3 - ZTI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Polička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959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960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961</v>
      </c>
      <c r="E62" s="176"/>
      <c r="F62" s="176"/>
      <c r="G62" s="176"/>
      <c r="H62" s="176"/>
      <c r="I62" s="176"/>
      <c r="J62" s="177">
        <f>J98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962</v>
      </c>
      <c r="E63" s="176"/>
      <c r="F63" s="176"/>
      <c r="G63" s="176"/>
      <c r="H63" s="176"/>
      <c r="I63" s="176"/>
      <c r="J63" s="177">
        <f>J119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963</v>
      </c>
      <c r="E64" s="170"/>
      <c r="F64" s="170"/>
      <c r="G64" s="170"/>
      <c r="H64" s="170"/>
      <c r="I64" s="170"/>
      <c r="J64" s="171">
        <f>J144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964</v>
      </c>
      <c r="E65" s="176"/>
      <c r="F65" s="176"/>
      <c r="G65" s="176"/>
      <c r="H65" s="176"/>
      <c r="I65" s="176"/>
      <c r="J65" s="177">
        <f>J145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965</v>
      </c>
      <c r="E66" s="170"/>
      <c r="F66" s="170"/>
      <c r="G66" s="170"/>
      <c r="H66" s="170"/>
      <c r="I66" s="170"/>
      <c r="J66" s="171">
        <f>J154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67"/>
      <c r="C67" s="168"/>
      <c r="D67" s="169" t="s">
        <v>966</v>
      </c>
      <c r="E67" s="170"/>
      <c r="F67" s="170"/>
      <c r="G67" s="170"/>
      <c r="H67" s="170"/>
      <c r="I67" s="170"/>
      <c r="J67" s="171">
        <f>J159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120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Rekonstrukce školní jídelny - výdejny - Gymnázium Polička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SO 01.3 - ZTI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Polička</v>
      </c>
      <c r="G81" s="42"/>
      <c r="H81" s="42"/>
      <c r="I81" s="34" t="s">
        <v>23</v>
      </c>
      <c r="J81" s="74" t="str">
        <f>IF(J12="","",J12)</f>
        <v>23. 9. 2025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40.05" customHeight="1">
      <c r="A83" s="40"/>
      <c r="B83" s="41"/>
      <c r="C83" s="34" t="s">
        <v>25</v>
      </c>
      <c r="D83" s="42"/>
      <c r="E83" s="42"/>
      <c r="F83" s="29" t="str">
        <f>E15</f>
        <v>Gymnázium Polička, nábř.Svobody 306,572 01 Polička</v>
      </c>
      <c r="G83" s="42"/>
      <c r="H83" s="42"/>
      <c r="I83" s="34" t="s">
        <v>31</v>
      </c>
      <c r="J83" s="38" t="str">
        <f>E21</f>
        <v xml:space="preserve">KALVODA &amp; KOSNAR ARCHITEKTI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34</v>
      </c>
      <c r="J84" s="38" t="str">
        <f>E24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121</v>
      </c>
      <c r="D86" s="182" t="s">
        <v>57</v>
      </c>
      <c r="E86" s="182" t="s">
        <v>53</v>
      </c>
      <c r="F86" s="182" t="s">
        <v>54</v>
      </c>
      <c r="G86" s="182" t="s">
        <v>122</v>
      </c>
      <c r="H86" s="182" t="s">
        <v>123</v>
      </c>
      <c r="I86" s="182" t="s">
        <v>124</v>
      </c>
      <c r="J86" s="182" t="s">
        <v>110</v>
      </c>
      <c r="K86" s="183" t="s">
        <v>125</v>
      </c>
      <c r="L86" s="184"/>
      <c r="M86" s="94" t="s">
        <v>19</v>
      </c>
      <c r="N86" s="95" t="s">
        <v>42</v>
      </c>
      <c r="O86" s="95" t="s">
        <v>126</v>
      </c>
      <c r="P86" s="95" t="s">
        <v>127</v>
      </c>
      <c r="Q86" s="95" t="s">
        <v>128</v>
      </c>
      <c r="R86" s="95" t="s">
        <v>129</v>
      </c>
      <c r="S86" s="95" t="s">
        <v>130</v>
      </c>
      <c r="T86" s="96" t="s">
        <v>131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132</v>
      </c>
      <c r="D87" s="42"/>
      <c r="E87" s="42"/>
      <c r="F87" s="42"/>
      <c r="G87" s="42"/>
      <c r="H87" s="42"/>
      <c r="I87" s="42"/>
      <c r="J87" s="185">
        <f>BK87</f>
        <v>0</v>
      </c>
      <c r="K87" s="42"/>
      <c r="L87" s="46"/>
      <c r="M87" s="97"/>
      <c r="N87" s="186"/>
      <c r="O87" s="98"/>
      <c r="P87" s="187">
        <f>P88+P144+P154+P159</f>
        <v>0</v>
      </c>
      <c r="Q87" s="98"/>
      <c r="R87" s="187">
        <f>R88+R144+R154+R159</f>
        <v>0</v>
      </c>
      <c r="S87" s="98"/>
      <c r="T87" s="188">
        <f>T88+T144+T154+T159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71</v>
      </c>
      <c r="AU87" s="19" t="s">
        <v>111</v>
      </c>
      <c r="BK87" s="189">
        <f>BK88+BK144+BK154+BK159</f>
        <v>0</v>
      </c>
    </row>
    <row r="88" s="12" customFormat="1" ht="25.92" customHeight="1">
      <c r="A88" s="12"/>
      <c r="B88" s="190"/>
      <c r="C88" s="191"/>
      <c r="D88" s="192" t="s">
        <v>71</v>
      </c>
      <c r="E88" s="193" t="s">
        <v>967</v>
      </c>
      <c r="F88" s="193" t="s">
        <v>968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P89+P98+P119</f>
        <v>0</v>
      </c>
      <c r="Q88" s="198"/>
      <c r="R88" s="199">
        <f>R89+R98+R119</f>
        <v>0</v>
      </c>
      <c r="S88" s="198"/>
      <c r="T88" s="200">
        <f>T89+T98+T119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80</v>
      </c>
      <c r="AT88" s="202" t="s">
        <v>71</v>
      </c>
      <c r="AU88" s="202" t="s">
        <v>72</v>
      </c>
      <c r="AY88" s="201" t="s">
        <v>135</v>
      </c>
      <c r="BK88" s="203">
        <f>BK89+BK98+BK119</f>
        <v>0</v>
      </c>
    </row>
    <row r="89" s="12" customFormat="1" ht="22.8" customHeight="1">
      <c r="A89" s="12"/>
      <c r="B89" s="190"/>
      <c r="C89" s="191"/>
      <c r="D89" s="192" t="s">
        <v>71</v>
      </c>
      <c r="E89" s="204" t="s">
        <v>969</v>
      </c>
      <c r="F89" s="204" t="s">
        <v>970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SUM(P90:P97)</f>
        <v>0</v>
      </c>
      <c r="Q89" s="198"/>
      <c r="R89" s="199">
        <f>SUM(R90:R97)</f>
        <v>0</v>
      </c>
      <c r="S89" s="198"/>
      <c r="T89" s="200">
        <f>SUM(T90:T97)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80</v>
      </c>
      <c r="AT89" s="202" t="s">
        <v>71</v>
      </c>
      <c r="AU89" s="202" t="s">
        <v>80</v>
      </c>
      <c r="AY89" s="201" t="s">
        <v>135</v>
      </c>
      <c r="BK89" s="203">
        <f>SUM(BK90:BK97)</f>
        <v>0</v>
      </c>
    </row>
    <row r="90" s="2" customFormat="1" ht="16.5" customHeight="1">
      <c r="A90" s="40"/>
      <c r="B90" s="41"/>
      <c r="C90" s="206" t="s">
        <v>80</v>
      </c>
      <c r="D90" s="206" t="s">
        <v>138</v>
      </c>
      <c r="E90" s="207" t="s">
        <v>971</v>
      </c>
      <c r="F90" s="208" t="s">
        <v>972</v>
      </c>
      <c r="G90" s="209" t="s">
        <v>188</v>
      </c>
      <c r="H90" s="210">
        <v>43.350000000000001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143</v>
      </c>
      <c r="AT90" s="217" t="s">
        <v>138</v>
      </c>
      <c r="AU90" s="217" t="s">
        <v>82</v>
      </c>
      <c r="AY90" s="19" t="s">
        <v>135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143</v>
      </c>
      <c r="BM90" s="217" t="s">
        <v>82</v>
      </c>
    </row>
    <row r="91" s="2" customFormat="1">
      <c r="A91" s="40"/>
      <c r="B91" s="41"/>
      <c r="C91" s="42"/>
      <c r="D91" s="219" t="s">
        <v>145</v>
      </c>
      <c r="E91" s="42"/>
      <c r="F91" s="220" t="s">
        <v>972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145</v>
      </c>
      <c r="AU91" s="19" t="s">
        <v>82</v>
      </c>
    </row>
    <row r="92" s="2" customFormat="1" ht="16.5" customHeight="1">
      <c r="A92" s="40"/>
      <c r="B92" s="41"/>
      <c r="C92" s="206" t="s">
        <v>82</v>
      </c>
      <c r="D92" s="206" t="s">
        <v>138</v>
      </c>
      <c r="E92" s="207" t="s">
        <v>973</v>
      </c>
      <c r="F92" s="208" t="s">
        <v>974</v>
      </c>
      <c r="G92" s="209" t="s">
        <v>188</v>
      </c>
      <c r="H92" s="210">
        <v>5.2999999999999998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143</v>
      </c>
      <c r="AT92" s="217" t="s">
        <v>138</v>
      </c>
      <c r="AU92" s="217" t="s">
        <v>82</v>
      </c>
      <c r="AY92" s="19" t="s">
        <v>135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143</v>
      </c>
      <c r="BM92" s="217" t="s">
        <v>143</v>
      </c>
    </row>
    <row r="93" s="2" customFormat="1">
      <c r="A93" s="40"/>
      <c r="B93" s="41"/>
      <c r="C93" s="42"/>
      <c r="D93" s="219" t="s">
        <v>145</v>
      </c>
      <c r="E93" s="42"/>
      <c r="F93" s="220" t="s">
        <v>974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145</v>
      </c>
      <c r="AU93" s="19" t="s">
        <v>82</v>
      </c>
    </row>
    <row r="94" s="2" customFormat="1" ht="16.5" customHeight="1">
      <c r="A94" s="40"/>
      <c r="B94" s="41"/>
      <c r="C94" s="206" t="s">
        <v>157</v>
      </c>
      <c r="D94" s="206" t="s">
        <v>138</v>
      </c>
      <c r="E94" s="207" t="s">
        <v>975</v>
      </c>
      <c r="F94" s="208" t="s">
        <v>976</v>
      </c>
      <c r="G94" s="209" t="s">
        <v>977</v>
      </c>
      <c r="H94" s="210">
        <v>1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143</v>
      </c>
      <c r="AT94" s="217" t="s">
        <v>138</v>
      </c>
      <c r="AU94" s="217" t="s">
        <v>82</v>
      </c>
      <c r="AY94" s="19" t="s">
        <v>135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143</v>
      </c>
      <c r="BM94" s="217" t="s">
        <v>185</v>
      </c>
    </row>
    <row r="95" s="2" customFormat="1">
      <c r="A95" s="40"/>
      <c r="B95" s="41"/>
      <c r="C95" s="42"/>
      <c r="D95" s="219" t="s">
        <v>145</v>
      </c>
      <c r="E95" s="42"/>
      <c r="F95" s="220" t="s">
        <v>976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145</v>
      </c>
      <c r="AU95" s="19" t="s">
        <v>82</v>
      </c>
    </row>
    <row r="96" s="2" customFormat="1" ht="16.5" customHeight="1">
      <c r="A96" s="40"/>
      <c r="B96" s="41"/>
      <c r="C96" s="206" t="s">
        <v>143</v>
      </c>
      <c r="D96" s="206" t="s">
        <v>138</v>
      </c>
      <c r="E96" s="207" t="s">
        <v>978</v>
      </c>
      <c r="F96" s="208" t="s">
        <v>979</v>
      </c>
      <c r="G96" s="209" t="s">
        <v>188</v>
      </c>
      <c r="H96" s="210">
        <v>48.649999999999999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143</v>
      </c>
      <c r="AT96" s="217" t="s">
        <v>138</v>
      </c>
      <c r="AU96" s="217" t="s">
        <v>82</v>
      </c>
      <c r="AY96" s="19" t="s">
        <v>135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143</v>
      </c>
      <c r="BM96" s="217" t="s">
        <v>202</v>
      </c>
    </row>
    <row r="97" s="2" customFormat="1">
      <c r="A97" s="40"/>
      <c r="B97" s="41"/>
      <c r="C97" s="42"/>
      <c r="D97" s="219" t="s">
        <v>145</v>
      </c>
      <c r="E97" s="42"/>
      <c r="F97" s="220" t="s">
        <v>979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82</v>
      </c>
    </row>
    <row r="98" s="12" customFormat="1" ht="22.8" customHeight="1">
      <c r="A98" s="12"/>
      <c r="B98" s="190"/>
      <c r="C98" s="191"/>
      <c r="D98" s="192" t="s">
        <v>71</v>
      </c>
      <c r="E98" s="204" t="s">
        <v>980</v>
      </c>
      <c r="F98" s="204" t="s">
        <v>981</v>
      </c>
      <c r="G98" s="191"/>
      <c r="H98" s="191"/>
      <c r="I98" s="194"/>
      <c r="J98" s="205">
        <f>BK98</f>
        <v>0</v>
      </c>
      <c r="K98" s="191"/>
      <c r="L98" s="196"/>
      <c r="M98" s="197"/>
      <c r="N98" s="198"/>
      <c r="O98" s="198"/>
      <c r="P98" s="199">
        <f>SUM(P99:P118)</f>
        <v>0</v>
      </c>
      <c r="Q98" s="198"/>
      <c r="R98" s="199">
        <f>SUM(R99:R118)</f>
        <v>0</v>
      </c>
      <c r="S98" s="198"/>
      <c r="T98" s="200">
        <f>SUM(T99:T118)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80</v>
      </c>
      <c r="AT98" s="202" t="s">
        <v>71</v>
      </c>
      <c r="AU98" s="202" t="s">
        <v>80</v>
      </c>
      <c r="AY98" s="201" t="s">
        <v>135</v>
      </c>
      <c r="BK98" s="203">
        <f>SUM(BK99:BK118)</f>
        <v>0</v>
      </c>
    </row>
    <row r="99" s="2" customFormat="1" ht="16.5" customHeight="1">
      <c r="A99" s="40"/>
      <c r="B99" s="41"/>
      <c r="C99" s="206" t="s">
        <v>174</v>
      </c>
      <c r="D99" s="206" t="s">
        <v>138</v>
      </c>
      <c r="E99" s="207" t="s">
        <v>982</v>
      </c>
      <c r="F99" s="208" t="s">
        <v>983</v>
      </c>
      <c r="G99" s="209" t="s">
        <v>556</v>
      </c>
      <c r="H99" s="210">
        <v>4</v>
      </c>
      <c r="I99" s="211"/>
      <c r="J99" s="212">
        <f>ROUND(I99*H99,2)</f>
        <v>0</v>
      </c>
      <c r="K99" s="208" t="s">
        <v>19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143</v>
      </c>
      <c r="AT99" s="217" t="s">
        <v>138</v>
      </c>
      <c r="AU99" s="217" t="s">
        <v>82</v>
      </c>
      <c r="AY99" s="19" t="s">
        <v>135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143</v>
      </c>
      <c r="BM99" s="217" t="s">
        <v>229</v>
      </c>
    </row>
    <row r="100" s="2" customFormat="1">
      <c r="A100" s="40"/>
      <c r="B100" s="41"/>
      <c r="C100" s="42"/>
      <c r="D100" s="219" t="s">
        <v>145</v>
      </c>
      <c r="E100" s="42"/>
      <c r="F100" s="220" t="s">
        <v>983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145</v>
      </c>
      <c r="AU100" s="19" t="s">
        <v>82</v>
      </c>
    </row>
    <row r="101" s="2" customFormat="1" ht="16.5" customHeight="1">
      <c r="A101" s="40"/>
      <c r="B101" s="41"/>
      <c r="C101" s="206" t="s">
        <v>185</v>
      </c>
      <c r="D101" s="206" t="s">
        <v>138</v>
      </c>
      <c r="E101" s="207" t="s">
        <v>984</v>
      </c>
      <c r="F101" s="208" t="s">
        <v>985</v>
      </c>
      <c r="G101" s="209" t="s">
        <v>556</v>
      </c>
      <c r="H101" s="210">
        <v>3</v>
      </c>
      <c r="I101" s="211"/>
      <c r="J101" s="212">
        <f>ROUND(I101*H101,2)</f>
        <v>0</v>
      </c>
      <c r="K101" s="208" t="s">
        <v>19</v>
      </c>
      <c r="L101" s="46"/>
      <c r="M101" s="213" t="s">
        <v>19</v>
      </c>
      <c r="N101" s="214" t="s">
        <v>43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143</v>
      </c>
      <c r="AT101" s="217" t="s">
        <v>138</v>
      </c>
      <c r="AU101" s="217" t="s">
        <v>82</v>
      </c>
      <c r="AY101" s="19" t="s">
        <v>135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80</v>
      </c>
      <c r="BK101" s="218">
        <f>ROUND(I101*H101,2)</f>
        <v>0</v>
      </c>
      <c r="BL101" s="19" t="s">
        <v>143</v>
      </c>
      <c r="BM101" s="217" t="s">
        <v>8</v>
      </c>
    </row>
    <row r="102" s="2" customFormat="1">
      <c r="A102" s="40"/>
      <c r="B102" s="41"/>
      <c r="C102" s="42"/>
      <c r="D102" s="219" t="s">
        <v>145</v>
      </c>
      <c r="E102" s="42"/>
      <c r="F102" s="220" t="s">
        <v>985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145</v>
      </c>
      <c r="AU102" s="19" t="s">
        <v>82</v>
      </c>
    </row>
    <row r="103" s="2" customFormat="1" ht="16.5" customHeight="1">
      <c r="A103" s="40"/>
      <c r="B103" s="41"/>
      <c r="C103" s="206" t="s">
        <v>195</v>
      </c>
      <c r="D103" s="206" t="s">
        <v>138</v>
      </c>
      <c r="E103" s="207" t="s">
        <v>986</v>
      </c>
      <c r="F103" s="208" t="s">
        <v>987</v>
      </c>
      <c r="G103" s="209" t="s">
        <v>556</v>
      </c>
      <c r="H103" s="210">
        <v>1</v>
      </c>
      <c r="I103" s="211"/>
      <c r="J103" s="212">
        <f>ROUND(I103*H103,2)</f>
        <v>0</v>
      </c>
      <c r="K103" s="208" t="s">
        <v>19</v>
      </c>
      <c r="L103" s="46"/>
      <c r="M103" s="213" t="s">
        <v>19</v>
      </c>
      <c r="N103" s="214" t="s">
        <v>43</v>
      </c>
      <c r="O103" s="86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7" t="s">
        <v>143</v>
      </c>
      <c r="AT103" s="217" t="s">
        <v>138</v>
      </c>
      <c r="AU103" s="217" t="s">
        <v>82</v>
      </c>
      <c r="AY103" s="19" t="s">
        <v>135</v>
      </c>
      <c r="BE103" s="218">
        <f>IF(N103="základní",J103,0)</f>
        <v>0</v>
      </c>
      <c r="BF103" s="218">
        <f>IF(N103="snížená",J103,0)</f>
        <v>0</v>
      </c>
      <c r="BG103" s="218">
        <f>IF(N103="zákl. přenesená",J103,0)</f>
        <v>0</v>
      </c>
      <c r="BH103" s="218">
        <f>IF(N103="sníž. přenesená",J103,0)</f>
        <v>0</v>
      </c>
      <c r="BI103" s="218">
        <f>IF(N103="nulová",J103,0)</f>
        <v>0</v>
      </c>
      <c r="BJ103" s="19" t="s">
        <v>80</v>
      </c>
      <c r="BK103" s="218">
        <f>ROUND(I103*H103,2)</f>
        <v>0</v>
      </c>
      <c r="BL103" s="19" t="s">
        <v>143</v>
      </c>
      <c r="BM103" s="217" t="s">
        <v>263</v>
      </c>
    </row>
    <row r="104" s="2" customFormat="1">
      <c r="A104" s="40"/>
      <c r="B104" s="41"/>
      <c r="C104" s="42"/>
      <c r="D104" s="219" t="s">
        <v>145</v>
      </c>
      <c r="E104" s="42"/>
      <c r="F104" s="220" t="s">
        <v>987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145</v>
      </c>
      <c r="AU104" s="19" t="s">
        <v>82</v>
      </c>
    </row>
    <row r="105" s="2" customFormat="1" ht="16.5" customHeight="1">
      <c r="A105" s="40"/>
      <c r="B105" s="41"/>
      <c r="C105" s="206" t="s">
        <v>202</v>
      </c>
      <c r="D105" s="206" t="s">
        <v>138</v>
      </c>
      <c r="E105" s="207" t="s">
        <v>988</v>
      </c>
      <c r="F105" s="208" t="s">
        <v>989</v>
      </c>
      <c r="G105" s="209" t="s">
        <v>556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143</v>
      </c>
      <c r="AT105" s="217" t="s">
        <v>138</v>
      </c>
      <c r="AU105" s="217" t="s">
        <v>82</v>
      </c>
      <c r="AY105" s="19" t="s">
        <v>135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143</v>
      </c>
      <c r="BM105" s="217" t="s">
        <v>254</v>
      </c>
    </row>
    <row r="106" s="2" customFormat="1">
      <c r="A106" s="40"/>
      <c r="B106" s="41"/>
      <c r="C106" s="42"/>
      <c r="D106" s="219" t="s">
        <v>145</v>
      </c>
      <c r="E106" s="42"/>
      <c r="F106" s="220" t="s">
        <v>989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145</v>
      </c>
      <c r="AU106" s="19" t="s">
        <v>82</v>
      </c>
    </row>
    <row r="107" s="2" customFormat="1" ht="16.5" customHeight="1">
      <c r="A107" s="40"/>
      <c r="B107" s="41"/>
      <c r="C107" s="206" t="s">
        <v>136</v>
      </c>
      <c r="D107" s="206" t="s">
        <v>138</v>
      </c>
      <c r="E107" s="207" t="s">
        <v>990</v>
      </c>
      <c r="F107" s="208" t="s">
        <v>991</v>
      </c>
      <c r="G107" s="209" t="s">
        <v>556</v>
      </c>
      <c r="H107" s="210">
        <v>1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143</v>
      </c>
      <c r="AT107" s="217" t="s">
        <v>138</v>
      </c>
      <c r="AU107" s="217" t="s">
        <v>82</v>
      </c>
      <c r="AY107" s="19" t="s">
        <v>135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143</v>
      </c>
      <c r="BM107" s="217" t="s">
        <v>288</v>
      </c>
    </row>
    <row r="108" s="2" customFormat="1">
      <c r="A108" s="40"/>
      <c r="B108" s="41"/>
      <c r="C108" s="42"/>
      <c r="D108" s="219" t="s">
        <v>145</v>
      </c>
      <c r="E108" s="42"/>
      <c r="F108" s="220" t="s">
        <v>991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145</v>
      </c>
      <c r="AU108" s="19" t="s">
        <v>82</v>
      </c>
    </row>
    <row r="109" s="2" customFormat="1" ht="16.5" customHeight="1">
      <c r="A109" s="40"/>
      <c r="B109" s="41"/>
      <c r="C109" s="206" t="s">
        <v>229</v>
      </c>
      <c r="D109" s="206" t="s">
        <v>138</v>
      </c>
      <c r="E109" s="207" t="s">
        <v>992</v>
      </c>
      <c r="F109" s="208" t="s">
        <v>993</v>
      </c>
      <c r="G109" s="209" t="s">
        <v>556</v>
      </c>
      <c r="H109" s="210">
        <v>1</v>
      </c>
      <c r="I109" s="211"/>
      <c r="J109" s="212">
        <f>ROUND(I109*H109,2)</f>
        <v>0</v>
      </c>
      <c r="K109" s="208" t="s">
        <v>19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143</v>
      </c>
      <c r="AT109" s="217" t="s">
        <v>138</v>
      </c>
      <c r="AU109" s="217" t="s">
        <v>82</v>
      </c>
      <c r="AY109" s="19" t="s">
        <v>135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143</v>
      </c>
      <c r="BM109" s="217" t="s">
        <v>304</v>
      </c>
    </row>
    <row r="110" s="2" customFormat="1">
      <c r="A110" s="40"/>
      <c r="B110" s="41"/>
      <c r="C110" s="42"/>
      <c r="D110" s="219" t="s">
        <v>145</v>
      </c>
      <c r="E110" s="42"/>
      <c r="F110" s="220" t="s">
        <v>993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145</v>
      </c>
      <c r="AU110" s="19" t="s">
        <v>82</v>
      </c>
    </row>
    <row r="111" s="2" customFormat="1" ht="16.5" customHeight="1">
      <c r="A111" s="40"/>
      <c r="B111" s="41"/>
      <c r="C111" s="206" t="s">
        <v>235</v>
      </c>
      <c r="D111" s="206" t="s">
        <v>138</v>
      </c>
      <c r="E111" s="207" t="s">
        <v>994</v>
      </c>
      <c r="F111" s="208" t="s">
        <v>995</v>
      </c>
      <c r="G111" s="209" t="s">
        <v>556</v>
      </c>
      <c r="H111" s="210">
        <v>1</v>
      </c>
      <c r="I111" s="211"/>
      <c r="J111" s="212">
        <f>ROUND(I111*H111,2)</f>
        <v>0</v>
      </c>
      <c r="K111" s="208" t="s">
        <v>19</v>
      </c>
      <c r="L111" s="46"/>
      <c r="M111" s="213" t="s">
        <v>19</v>
      </c>
      <c r="N111" s="214" t="s">
        <v>43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143</v>
      </c>
      <c r="AT111" s="217" t="s">
        <v>138</v>
      </c>
      <c r="AU111" s="217" t="s">
        <v>82</v>
      </c>
      <c r="AY111" s="19" t="s">
        <v>135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80</v>
      </c>
      <c r="BK111" s="218">
        <f>ROUND(I111*H111,2)</f>
        <v>0</v>
      </c>
      <c r="BL111" s="19" t="s">
        <v>143</v>
      </c>
      <c r="BM111" s="217" t="s">
        <v>474</v>
      </c>
    </row>
    <row r="112" s="2" customFormat="1">
      <c r="A112" s="40"/>
      <c r="B112" s="41"/>
      <c r="C112" s="42"/>
      <c r="D112" s="219" t="s">
        <v>145</v>
      </c>
      <c r="E112" s="42"/>
      <c r="F112" s="220" t="s">
        <v>995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145</v>
      </c>
      <c r="AU112" s="19" t="s">
        <v>82</v>
      </c>
    </row>
    <row r="113" s="2" customFormat="1" ht="16.5" customHeight="1">
      <c r="A113" s="40"/>
      <c r="B113" s="41"/>
      <c r="C113" s="206" t="s">
        <v>8</v>
      </c>
      <c r="D113" s="206" t="s">
        <v>138</v>
      </c>
      <c r="E113" s="207" t="s">
        <v>996</v>
      </c>
      <c r="F113" s="208" t="s">
        <v>997</v>
      </c>
      <c r="G113" s="209" t="s">
        <v>556</v>
      </c>
      <c r="H113" s="210">
        <v>1</v>
      </c>
      <c r="I113" s="211"/>
      <c r="J113" s="212">
        <f>ROUND(I113*H113,2)</f>
        <v>0</v>
      </c>
      <c r="K113" s="208" t="s">
        <v>19</v>
      </c>
      <c r="L113" s="46"/>
      <c r="M113" s="213" t="s">
        <v>19</v>
      </c>
      <c r="N113" s="214" t="s">
        <v>43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143</v>
      </c>
      <c r="AT113" s="217" t="s">
        <v>138</v>
      </c>
      <c r="AU113" s="217" t="s">
        <v>82</v>
      </c>
      <c r="AY113" s="19" t="s">
        <v>135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80</v>
      </c>
      <c r="BK113" s="218">
        <f>ROUND(I113*H113,2)</f>
        <v>0</v>
      </c>
      <c r="BL113" s="19" t="s">
        <v>143</v>
      </c>
      <c r="BM113" s="217" t="s">
        <v>491</v>
      </c>
    </row>
    <row r="114" s="2" customFormat="1">
      <c r="A114" s="40"/>
      <c r="B114" s="41"/>
      <c r="C114" s="42"/>
      <c r="D114" s="219" t="s">
        <v>145</v>
      </c>
      <c r="E114" s="42"/>
      <c r="F114" s="220" t="s">
        <v>997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145</v>
      </c>
      <c r="AU114" s="19" t="s">
        <v>82</v>
      </c>
    </row>
    <row r="115" s="2" customFormat="1" ht="16.5" customHeight="1">
      <c r="A115" s="40"/>
      <c r="B115" s="41"/>
      <c r="C115" s="206" t="s">
        <v>251</v>
      </c>
      <c r="D115" s="206" t="s">
        <v>138</v>
      </c>
      <c r="E115" s="207" t="s">
        <v>998</v>
      </c>
      <c r="F115" s="208" t="s">
        <v>999</v>
      </c>
      <c r="G115" s="209" t="s">
        <v>556</v>
      </c>
      <c r="H115" s="210">
        <v>1</v>
      </c>
      <c r="I115" s="211"/>
      <c r="J115" s="212">
        <f>ROUND(I115*H115,2)</f>
        <v>0</v>
      </c>
      <c r="K115" s="208" t="s">
        <v>19</v>
      </c>
      <c r="L115" s="46"/>
      <c r="M115" s="213" t="s">
        <v>19</v>
      </c>
      <c r="N115" s="214" t="s">
        <v>43</v>
      </c>
      <c r="O115" s="86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7" t="s">
        <v>143</v>
      </c>
      <c r="AT115" s="217" t="s">
        <v>138</v>
      </c>
      <c r="AU115" s="217" t="s">
        <v>82</v>
      </c>
      <c r="AY115" s="19" t="s">
        <v>135</v>
      </c>
      <c r="BE115" s="218">
        <f>IF(N115="základní",J115,0)</f>
        <v>0</v>
      </c>
      <c r="BF115" s="218">
        <f>IF(N115="snížená",J115,0)</f>
        <v>0</v>
      </c>
      <c r="BG115" s="218">
        <f>IF(N115="zákl. přenesená",J115,0)</f>
        <v>0</v>
      </c>
      <c r="BH115" s="218">
        <f>IF(N115="sníž. přenesená",J115,0)</f>
        <v>0</v>
      </c>
      <c r="BI115" s="218">
        <f>IF(N115="nulová",J115,0)</f>
        <v>0</v>
      </c>
      <c r="BJ115" s="19" t="s">
        <v>80</v>
      </c>
      <c r="BK115" s="218">
        <f>ROUND(I115*H115,2)</f>
        <v>0</v>
      </c>
      <c r="BL115" s="19" t="s">
        <v>143</v>
      </c>
      <c r="BM115" s="217" t="s">
        <v>501</v>
      </c>
    </row>
    <row r="116" s="2" customFormat="1">
      <c r="A116" s="40"/>
      <c r="B116" s="41"/>
      <c r="C116" s="42"/>
      <c r="D116" s="219" t="s">
        <v>145</v>
      </c>
      <c r="E116" s="42"/>
      <c r="F116" s="220" t="s">
        <v>999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145</v>
      </c>
      <c r="AU116" s="19" t="s">
        <v>82</v>
      </c>
    </row>
    <row r="117" s="2" customFormat="1" ht="16.5" customHeight="1">
      <c r="A117" s="40"/>
      <c r="B117" s="41"/>
      <c r="C117" s="206" t="s">
        <v>263</v>
      </c>
      <c r="D117" s="206" t="s">
        <v>138</v>
      </c>
      <c r="E117" s="207" t="s">
        <v>1000</v>
      </c>
      <c r="F117" s="208" t="s">
        <v>1001</v>
      </c>
      <c r="G117" s="209" t="s">
        <v>556</v>
      </c>
      <c r="H117" s="210">
        <v>1</v>
      </c>
      <c r="I117" s="211"/>
      <c r="J117" s="212">
        <f>ROUND(I117*H117,2)</f>
        <v>0</v>
      </c>
      <c r="K117" s="208" t="s">
        <v>19</v>
      </c>
      <c r="L117" s="46"/>
      <c r="M117" s="213" t="s">
        <v>19</v>
      </c>
      <c r="N117" s="214" t="s">
        <v>43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143</v>
      </c>
      <c r="AT117" s="217" t="s">
        <v>138</v>
      </c>
      <c r="AU117" s="217" t="s">
        <v>82</v>
      </c>
      <c r="AY117" s="19" t="s">
        <v>135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80</v>
      </c>
      <c r="BK117" s="218">
        <f>ROUND(I117*H117,2)</f>
        <v>0</v>
      </c>
      <c r="BL117" s="19" t="s">
        <v>143</v>
      </c>
      <c r="BM117" s="217" t="s">
        <v>510</v>
      </c>
    </row>
    <row r="118" s="2" customFormat="1">
      <c r="A118" s="40"/>
      <c r="B118" s="41"/>
      <c r="C118" s="42"/>
      <c r="D118" s="219" t="s">
        <v>145</v>
      </c>
      <c r="E118" s="42"/>
      <c r="F118" s="220" t="s">
        <v>1001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145</v>
      </c>
      <c r="AU118" s="19" t="s">
        <v>82</v>
      </c>
    </row>
    <row r="119" s="12" customFormat="1" ht="22.8" customHeight="1">
      <c r="A119" s="12"/>
      <c r="B119" s="190"/>
      <c r="C119" s="191"/>
      <c r="D119" s="192" t="s">
        <v>71</v>
      </c>
      <c r="E119" s="204" t="s">
        <v>1002</v>
      </c>
      <c r="F119" s="204" t="s">
        <v>1003</v>
      </c>
      <c r="G119" s="191"/>
      <c r="H119" s="191"/>
      <c r="I119" s="194"/>
      <c r="J119" s="205">
        <f>BK119</f>
        <v>0</v>
      </c>
      <c r="K119" s="191"/>
      <c r="L119" s="196"/>
      <c r="M119" s="197"/>
      <c r="N119" s="198"/>
      <c r="O119" s="198"/>
      <c r="P119" s="199">
        <f>SUM(P120:P143)</f>
        <v>0</v>
      </c>
      <c r="Q119" s="198"/>
      <c r="R119" s="199">
        <f>SUM(R120:R143)</f>
        <v>0</v>
      </c>
      <c r="S119" s="198"/>
      <c r="T119" s="200">
        <f>SUM(T120:T143)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1" t="s">
        <v>80</v>
      </c>
      <c r="AT119" s="202" t="s">
        <v>71</v>
      </c>
      <c r="AU119" s="202" t="s">
        <v>80</v>
      </c>
      <c r="AY119" s="201" t="s">
        <v>135</v>
      </c>
      <c r="BK119" s="203">
        <f>SUM(BK120:BK143)</f>
        <v>0</v>
      </c>
    </row>
    <row r="120" s="2" customFormat="1" ht="16.5" customHeight="1">
      <c r="A120" s="40"/>
      <c r="B120" s="41"/>
      <c r="C120" s="206" t="s">
        <v>269</v>
      </c>
      <c r="D120" s="206" t="s">
        <v>138</v>
      </c>
      <c r="E120" s="207" t="s">
        <v>1004</v>
      </c>
      <c r="F120" s="208" t="s">
        <v>1005</v>
      </c>
      <c r="G120" s="209" t="s">
        <v>977</v>
      </c>
      <c r="H120" s="210">
        <v>3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143</v>
      </c>
      <c r="AT120" s="217" t="s">
        <v>138</v>
      </c>
      <c r="AU120" s="217" t="s">
        <v>82</v>
      </c>
      <c r="AY120" s="19" t="s">
        <v>135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143</v>
      </c>
      <c r="BM120" s="217" t="s">
        <v>521</v>
      </c>
    </row>
    <row r="121" s="2" customFormat="1">
      <c r="A121" s="40"/>
      <c r="B121" s="41"/>
      <c r="C121" s="42"/>
      <c r="D121" s="219" t="s">
        <v>145</v>
      </c>
      <c r="E121" s="42"/>
      <c r="F121" s="220" t="s">
        <v>1005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145</v>
      </c>
      <c r="AU121" s="19" t="s">
        <v>82</v>
      </c>
    </row>
    <row r="122" s="2" customFormat="1" ht="16.5" customHeight="1">
      <c r="A122" s="40"/>
      <c r="B122" s="41"/>
      <c r="C122" s="206" t="s">
        <v>254</v>
      </c>
      <c r="D122" s="206" t="s">
        <v>138</v>
      </c>
      <c r="E122" s="207" t="s">
        <v>1006</v>
      </c>
      <c r="F122" s="208" t="s">
        <v>1007</v>
      </c>
      <c r="G122" s="209" t="s">
        <v>977</v>
      </c>
      <c r="H122" s="210">
        <v>2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143</v>
      </c>
      <c r="AT122" s="217" t="s">
        <v>138</v>
      </c>
      <c r="AU122" s="217" t="s">
        <v>82</v>
      </c>
      <c r="AY122" s="19" t="s">
        <v>135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143</v>
      </c>
      <c r="BM122" s="217" t="s">
        <v>499</v>
      </c>
    </row>
    <row r="123" s="2" customFormat="1">
      <c r="A123" s="40"/>
      <c r="B123" s="41"/>
      <c r="C123" s="42"/>
      <c r="D123" s="219" t="s">
        <v>145</v>
      </c>
      <c r="E123" s="42"/>
      <c r="F123" s="220" t="s">
        <v>1007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145</v>
      </c>
      <c r="AU123" s="19" t="s">
        <v>82</v>
      </c>
    </row>
    <row r="124" s="2" customFormat="1" ht="16.5" customHeight="1">
      <c r="A124" s="40"/>
      <c r="B124" s="41"/>
      <c r="C124" s="206" t="s">
        <v>527</v>
      </c>
      <c r="D124" s="206" t="s">
        <v>138</v>
      </c>
      <c r="E124" s="207" t="s">
        <v>1008</v>
      </c>
      <c r="F124" s="208" t="s">
        <v>1009</v>
      </c>
      <c r="G124" s="209" t="s">
        <v>977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143</v>
      </c>
      <c r="AT124" s="217" t="s">
        <v>138</v>
      </c>
      <c r="AU124" s="217" t="s">
        <v>82</v>
      </c>
      <c r="AY124" s="19" t="s">
        <v>135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143</v>
      </c>
      <c r="BM124" s="217" t="s">
        <v>1010</v>
      </c>
    </row>
    <row r="125" s="2" customFormat="1">
      <c r="A125" s="40"/>
      <c r="B125" s="41"/>
      <c r="C125" s="42"/>
      <c r="D125" s="219" t="s">
        <v>145</v>
      </c>
      <c r="E125" s="42"/>
      <c r="F125" s="220" t="s">
        <v>1009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82</v>
      </c>
    </row>
    <row r="126" s="2" customFormat="1" ht="16.5" customHeight="1">
      <c r="A126" s="40"/>
      <c r="B126" s="41"/>
      <c r="C126" s="261" t="s">
        <v>499</v>
      </c>
      <c r="D126" s="261" t="s">
        <v>338</v>
      </c>
      <c r="E126" s="262" t="s">
        <v>1011</v>
      </c>
      <c r="F126" s="263" t="s">
        <v>1012</v>
      </c>
      <c r="G126" s="264" t="s">
        <v>19</v>
      </c>
      <c r="H126" s="265">
        <v>3</v>
      </c>
      <c r="I126" s="266"/>
      <c r="J126" s="267">
        <f>ROUND(I126*H126,2)</f>
        <v>0</v>
      </c>
      <c r="K126" s="263" t="s">
        <v>19</v>
      </c>
      <c r="L126" s="268"/>
      <c r="M126" s="269" t="s">
        <v>19</v>
      </c>
      <c r="N126" s="270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202</v>
      </c>
      <c r="AT126" s="217" t="s">
        <v>338</v>
      </c>
      <c r="AU126" s="217" t="s">
        <v>82</v>
      </c>
      <c r="AY126" s="19" t="s">
        <v>135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143</v>
      </c>
      <c r="BM126" s="217" t="s">
        <v>1013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1012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82</v>
      </c>
    </row>
    <row r="128" s="2" customFormat="1" ht="16.5" customHeight="1">
      <c r="A128" s="40"/>
      <c r="B128" s="41"/>
      <c r="C128" s="261" t="s">
        <v>539</v>
      </c>
      <c r="D128" s="261" t="s">
        <v>338</v>
      </c>
      <c r="E128" s="262" t="s">
        <v>1014</v>
      </c>
      <c r="F128" s="263" t="s">
        <v>1015</v>
      </c>
      <c r="G128" s="264" t="s">
        <v>19</v>
      </c>
      <c r="H128" s="265">
        <v>3</v>
      </c>
      <c r="I128" s="266"/>
      <c r="J128" s="267">
        <f>ROUND(I128*H128,2)</f>
        <v>0</v>
      </c>
      <c r="K128" s="263" t="s">
        <v>19</v>
      </c>
      <c r="L128" s="268"/>
      <c r="M128" s="269" t="s">
        <v>19</v>
      </c>
      <c r="N128" s="270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202</v>
      </c>
      <c r="AT128" s="217" t="s">
        <v>338</v>
      </c>
      <c r="AU128" s="217" t="s">
        <v>82</v>
      </c>
      <c r="AY128" s="19" t="s">
        <v>135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143</v>
      </c>
      <c r="BM128" s="217" t="s">
        <v>1016</v>
      </c>
    </row>
    <row r="129" s="2" customFormat="1">
      <c r="A129" s="40"/>
      <c r="B129" s="41"/>
      <c r="C129" s="42"/>
      <c r="D129" s="219" t="s">
        <v>145</v>
      </c>
      <c r="E129" s="42"/>
      <c r="F129" s="220" t="s">
        <v>1015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82</v>
      </c>
    </row>
    <row r="130" s="2" customFormat="1" ht="16.5" customHeight="1">
      <c r="A130" s="40"/>
      <c r="B130" s="41"/>
      <c r="C130" s="261" t="s">
        <v>545</v>
      </c>
      <c r="D130" s="261" t="s">
        <v>338</v>
      </c>
      <c r="E130" s="262" t="s">
        <v>1017</v>
      </c>
      <c r="F130" s="263" t="s">
        <v>1018</v>
      </c>
      <c r="G130" s="264" t="s">
        <v>19</v>
      </c>
      <c r="H130" s="265">
        <v>1</v>
      </c>
      <c r="I130" s="266"/>
      <c r="J130" s="267">
        <f>ROUND(I130*H130,2)</f>
        <v>0</v>
      </c>
      <c r="K130" s="263" t="s">
        <v>19</v>
      </c>
      <c r="L130" s="268"/>
      <c r="M130" s="269" t="s">
        <v>19</v>
      </c>
      <c r="N130" s="270" t="s">
        <v>43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202</v>
      </c>
      <c r="AT130" s="217" t="s">
        <v>338</v>
      </c>
      <c r="AU130" s="217" t="s">
        <v>82</v>
      </c>
      <c r="AY130" s="19" t="s">
        <v>135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143</v>
      </c>
      <c r="BM130" s="217" t="s">
        <v>1019</v>
      </c>
    </row>
    <row r="131" s="2" customFormat="1">
      <c r="A131" s="40"/>
      <c r="B131" s="41"/>
      <c r="C131" s="42"/>
      <c r="D131" s="219" t="s">
        <v>145</v>
      </c>
      <c r="E131" s="42"/>
      <c r="F131" s="220" t="s">
        <v>1018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145</v>
      </c>
      <c r="AU131" s="19" t="s">
        <v>82</v>
      </c>
    </row>
    <row r="132" s="2" customFormat="1" ht="16.5" customHeight="1">
      <c r="A132" s="40"/>
      <c r="B132" s="41"/>
      <c r="C132" s="206" t="s">
        <v>282</v>
      </c>
      <c r="D132" s="206" t="s">
        <v>138</v>
      </c>
      <c r="E132" s="207" t="s">
        <v>1020</v>
      </c>
      <c r="F132" s="208" t="s">
        <v>1021</v>
      </c>
      <c r="G132" s="209" t="s">
        <v>977</v>
      </c>
      <c r="H132" s="210">
        <v>6</v>
      </c>
      <c r="I132" s="211"/>
      <c r="J132" s="212">
        <f>ROUND(I132*H132,2)</f>
        <v>0</v>
      </c>
      <c r="K132" s="208" t="s">
        <v>19</v>
      </c>
      <c r="L132" s="46"/>
      <c r="M132" s="213" t="s">
        <v>19</v>
      </c>
      <c r="N132" s="214" t="s">
        <v>43</v>
      </c>
      <c r="O132" s="86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143</v>
      </c>
      <c r="AT132" s="217" t="s">
        <v>138</v>
      </c>
      <c r="AU132" s="217" t="s">
        <v>82</v>
      </c>
      <c r="AY132" s="19" t="s">
        <v>135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143</v>
      </c>
      <c r="BM132" s="217" t="s">
        <v>545</v>
      </c>
    </row>
    <row r="133" s="2" customFormat="1">
      <c r="A133" s="40"/>
      <c r="B133" s="41"/>
      <c r="C133" s="42"/>
      <c r="D133" s="219" t="s">
        <v>145</v>
      </c>
      <c r="E133" s="42"/>
      <c r="F133" s="220" t="s">
        <v>1021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145</v>
      </c>
      <c r="AU133" s="19" t="s">
        <v>82</v>
      </c>
    </row>
    <row r="134" s="2" customFormat="1" ht="16.5" customHeight="1">
      <c r="A134" s="40"/>
      <c r="B134" s="41"/>
      <c r="C134" s="206" t="s">
        <v>295</v>
      </c>
      <c r="D134" s="206" t="s">
        <v>138</v>
      </c>
      <c r="E134" s="207" t="s">
        <v>1022</v>
      </c>
      <c r="F134" s="208" t="s">
        <v>1023</v>
      </c>
      <c r="G134" s="209" t="s">
        <v>977</v>
      </c>
      <c r="H134" s="210">
        <v>3</v>
      </c>
      <c r="I134" s="211"/>
      <c r="J134" s="212">
        <f>ROUND(I134*H134,2)</f>
        <v>0</v>
      </c>
      <c r="K134" s="208" t="s">
        <v>19</v>
      </c>
      <c r="L134" s="46"/>
      <c r="M134" s="213" t="s">
        <v>19</v>
      </c>
      <c r="N134" s="214" t="s">
        <v>43</v>
      </c>
      <c r="O134" s="86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143</v>
      </c>
      <c r="AT134" s="217" t="s">
        <v>138</v>
      </c>
      <c r="AU134" s="217" t="s">
        <v>82</v>
      </c>
      <c r="AY134" s="19" t="s">
        <v>135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143</v>
      </c>
      <c r="BM134" s="217" t="s">
        <v>566</v>
      </c>
    </row>
    <row r="135" s="2" customFormat="1">
      <c r="A135" s="40"/>
      <c r="B135" s="41"/>
      <c r="C135" s="42"/>
      <c r="D135" s="219" t="s">
        <v>145</v>
      </c>
      <c r="E135" s="42"/>
      <c r="F135" s="220" t="s">
        <v>1023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145</v>
      </c>
      <c r="AU135" s="19" t="s">
        <v>82</v>
      </c>
    </row>
    <row r="136" s="2" customFormat="1" ht="16.5" customHeight="1">
      <c r="A136" s="40"/>
      <c r="B136" s="41"/>
      <c r="C136" s="206" t="s">
        <v>304</v>
      </c>
      <c r="D136" s="206" t="s">
        <v>138</v>
      </c>
      <c r="E136" s="207" t="s">
        <v>1024</v>
      </c>
      <c r="F136" s="208" t="s">
        <v>1025</v>
      </c>
      <c r="G136" s="209" t="s">
        <v>977</v>
      </c>
      <c r="H136" s="210">
        <v>3</v>
      </c>
      <c r="I136" s="211"/>
      <c r="J136" s="212">
        <f>ROUND(I136*H136,2)</f>
        <v>0</v>
      </c>
      <c r="K136" s="208" t="s">
        <v>19</v>
      </c>
      <c r="L136" s="46"/>
      <c r="M136" s="213" t="s">
        <v>19</v>
      </c>
      <c r="N136" s="214" t="s">
        <v>43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143</v>
      </c>
      <c r="AT136" s="217" t="s">
        <v>138</v>
      </c>
      <c r="AU136" s="217" t="s">
        <v>82</v>
      </c>
      <c r="AY136" s="19" t="s">
        <v>135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143</v>
      </c>
      <c r="BM136" s="217" t="s">
        <v>574</v>
      </c>
    </row>
    <row r="137" s="2" customFormat="1">
      <c r="A137" s="40"/>
      <c r="B137" s="41"/>
      <c r="C137" s="42"/>
      <c r="D137" s="219" t="s">
        <v>145</v>
      </c>
      <c r="E137" s="42"/>
      <c r="F137" s="220" t="s">
        <v>1025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145</v>
      </c>
      <c r="AU137" s="19" t="s">
        <v>82</v>
      </c>
    </row>
    <row r="138" s="2" customFormat="1" ht="16.5" customHeight="1">
      <c r="A138" s="40"/>
      <c r="B138" s="41"/>
      <c r="C138" s="206" t="s">
        <v>7</v>
      </c>
      <c r="D138" s="206" t="s">
        <v>138</v>
      </c>
      <c r="E138" s="207" t="s">
        <v>1020</v>
      </c>
      <c r="F138" s="208" t="s">
        <v>1021</v>
      </c>
      <c r="G138" s="209" t="s">
        <v>977</v>
      </c>
      <c r="H138" s="210">
        <v>6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143</v>
      </c>
      <c r="AT138" s="217" t="s">
        <v>138</v>
      </c>
      <c r="AU138" s="217" t="s">
        <v>82</v>
      </c>
      <c r="AY138" s="19" t="s">
        <v>135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143</v>
      </c>
      <c r="BM138" s="217" t="s">
        <v>582</v>
      </c>
    </row>
    <row r="139" s="2" customFormat="1">
      <c r="A139" s="40"/>
      <c r="B139" s="41"/>
      <c r="C139" s="42"/>
      <c r="D139" s="219" t="s">
        <v>145</v>
      </c>
      <c r="E139" s="42"/>
      <c r="F139" s="220" t="s">
        <v>1021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145</v>
      </c>
      <c r="AU139" s="19" t="s">
        <v>82</v>
      </c>
    </row>
    <row r="140" s="2" customFormat="1" ht="16.5" customHeight="1">
      <c r="A140" s="40"/>
      <c r="B140" s="41"/>
      <c r="C140" s="206" t="s">
        <v>521</v>
      </c>
      <c r="D140" s="206" t="s">
        <v>138</v>
      </c>
      <c r="E140" s="207" t="s">
        <v>1026</v>
      </c>
      <c r="F140" s="208" t="s">
        <v>1027</v>
      </c>
      <c r="G140" s="209" t="s">
        <v>977</v>
      </c>
      <c r="H140" s="210">
        <v>3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143</v>
      </c>
      <c r="AT140" s="217" t="s">
        <v>138</v>
      </c>
      <c r="AU140" s="217" t="s">
        <v>82</v>
      </c>
      <c r="AY140" s="19" t="s">
        <v>135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143</v>
      </c>
      <c r="BM140" s="217" t="s">
        <v>1028</v>
      </c>
    </row>
    <row r="141" s="2" customFormat="1">
      <c r="A141" s="40"/>
      <c r="B141" s="41"/>
      <c r="C141" s="42"/>
      <c r="D141" s="219" t="s">
        <v>145</v>
      </c>
      <c r="E141" s="42"/>
      <c r="F141" s="220" t="s">
        <v>1027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145</v>
      </c>
      <c r="AU141" s="19" t="s">
        <v>82</v>
      </c>
    </row>
    <row r="142" s="2" customFormat="1" ht="16.5" customHeight="1">
      <c r="A142" s="40"/>
      <c r="B142" s="41"/>
      <c r="C142" s="206" t="s">
        <v>474</v>
      </c>
      <c r="D142" s="206" t="s">
        <v>138</v>
      </c>
      <c r="E142" s="207" t="s">
        <v>1029</v>
      </c>
      <c r="F142" s="208" t="s">
        <v>1030</v>
      </c>
      <c r="G142" s="209" t="s">
        <v>977</v>
      </c>
      <c r="H142" s="210">
        <v>2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143</v>
      </c>
      <c r="AT142" s="217" t="s">
        <v>138</v>
      </c>
      <c r="AU142" s="217" t="s">
        <v>82</v>
      </c>
      <c r="AY142" s="19" t="s">
        <v>135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143</v>
      </c>
      <c r="BM142" s="217" t="s">
        <v>590</v>
      </c>
    </row>
    <row r="143" s="2" customFormat="1">
      <c r="A143" s="40"/>
      <c r="B143" s="41"/>
      <c r="C143" s="42"/>
      <c r="D143" s="219" t="s">
        <v>145</v>
      </c>
      <c r="E143" s="42"/>
      <c r="F143" s="220" t="s">
        <v>1030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145</v>
      </c>
      <c r="AU143" s="19" t="s">
        <v>82</v>
      </c>
    </row>
    <row r="144" s="12" customFormat="1" ht="25.92" customHeight="1">
      <c r="A144" s="12"/>
      <c r="B144" s="190"/>
      <c r="C144" s="191"/>
      <c r="D144" s="192" t="s">
        <v>71</v>
      </c>
      <c r="E144" s="193" t="s">
        <v>1031</v>
      </c>
      <c r="F144" s="193" t="s">
        <v>1032</v>
      </c>
      <c r="G144" s="191"/>
      <c r="H144" s="191"/>
      <c r="I144" s="194"/>
      <c r="J144" s="195">
        <f>BK144</f>
        <v>0</v>
      </c>
      <c r="K144" s="191"/>
      <c r="L144" s="196"/>
      <c r="M144" s="197"/>
      <c r="N144" s="198"/>
      <c r="O144" s="198"/>
      <c r="P144" s="199">
        <f>P145</f>
        <v>0</v>
      </c>
      <c r="Q144" s="198"/>
      <c r="R144" s="199">
        <f>R145</f>
        <v>0</v>
      </c>
      <c r="S144" s="198"/>
      <c r="T144" s="200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1" t="s">
        <v>80</v>
      </c>
      <c r="AT144" s="202" t="s">
        <v>71</v>
      </c>
      <c r="AU144" s="202" t="s">
        <v>72</v>
      </c>
      <c r="AY144" s="201" t="s">
        <v>135</v>
      </c>
      <c r="BK144" s="203">
        <f>BK145</f>
        <v>0</v>
      </c>
    </row>
    <row r="145" s="12" customFormat="1" ht="22.8" customHeight="1">
      <c r="A145" s="12"/>
      <c r="B145" s="190"/>
      <c r="C145" s="191"/>
      <c r="D145" s="192" t="s">
        <v>71</v>
      </c>
      <c r="E145" s="204" t="s">
        <v>1033</v>
      </c>
      <c r="F145" s="204" t="s">
        <v>1034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SUM(P146:P153)</f>
        <v>0</v>
      </c>
      <c r="Q145" s="198"/>
      <c r="R145" s="199">
        <f>SUM(R146:R153)</f>
        <v>0</v>
      </c>
      <c r="S145" s="198"/>
      <c r="T145" s="200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80</v>
      </c>
      <c r="AT145" s="202" t="s">
        <v>71</v>
      </c>
      <c r="AU145" s="202" t="s">
        <v>80</v>
      </c>
      <c r="AY145" s="201" t="s">
        <v>135</v>
      </c>
      <c r="BK145" s="203">
        <f>SUM(BK146:BK153)</f>
        <v>0</v>
      </c>
    </row>
    <row r="146" s="2" customFormat="1" ht="16.5" customHeight="1">
      <c r="A146" s="40"/>
      <c r="B146" s="41"/>
      <c r="C146" s="206" t="s">
        <v>483</v>
      </c>
      <c r="D146" s="206" t="s">
        <v>138</v>
      </c>
      <c r="E146" s="207" t="s">
        <v>1035</v>
      </c>
      <c r="F146" s="208" t="s">
        <v>1036</v>
      </c>
      <c r="G146" s="209" t="s">
        <v>188</v>
      </c>
      <c r="H146" s="210">
        <v>9.5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143</v>
      </c>
      <c r="AT146" s="217" t="s">
        <v>138</v>
      </c>
      <c r="AU146" s="217" t="s">
        <v>82</v>
      </c>
      <c r="AY146" s="19" t="s">
        <v>135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143</v>
      </c>
      <c r="BM146" s="217" t="s">
        <v>600</v>
      </c>
    </row>
    <row r="147" s="2" customFormat="1">
      <c r="A147" s="40"/>
      <c r="B147" s="41"/>
      <c r="C147" s="42"/>
      <c r="D147" s="219" t="s">
        <v>145</v>
      </c>
      <c r="E147" s="42"/>
      <c r="F147" s="220" t="s">
        <v>1036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145</v>
      </c>
      <c r="AU147" s="19" t="s">
        <v>82</v>
      </c>
    </row>
    <row r="148" s="2" customFormat="1" ht="16.5" customHeight="1">
      <c r="A148" s="40"/>
      <c r="B148" s="41"/>
      <c r="C148" s="206" t="s">
        <v>491</v>
      </c>
      <c r="D148" s="206" t="s">
        <v>138</v>
      </c>
      <c r="E148" s="207" t="s">
        <v>1037</v>
      </c>
      <c r="F148" s="208" t="s">
        <v>1038</v>
      </c>
      <c r="G148" s="209" t="s">
        <v>188</v>
      </c>
      <c r="H148" s="210">
        <v>2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143</v>
      </c>
      <c r="AT148" s="217" t="s">
        <v>138</v>
      </c>
      <c r="AU148" s="217" t="s">
        <v>82</v>
      </c>
      <c r="AY148" s="19" t="s">
        <v>135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143</v>
      </c>
      <c r="BM148" s="217" t="s">
        <v>615</v>
      </c>
    </row>
    <row r="149" s="2" customFormat="1">
      <c r="A149" s="40"/>
      <c r="B149" s="41"/>
      <c r="C149" s="42"/>
      <c r="D149" s="219" t="s">
        <v>145</v>
      </c>
      <c r="E149" s="42"/>
      <c r="F149" s="220" t="s">
        <v>1038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145</v>
      </c>
      <c r="AU149" s="19" t="s">
        <v>82</v>
      </c>
    </row>
    <row r="150" s="2" customFormat="1" ht="16.5" customHeight="1">
      <c r="A150" s="40"/>
      <c r="B150" s="41"/>
      <c r="C150" s="206" t="s">
        <v>496</v>
      </c>
      <c r="D150" s="206" t="s">
        <v>138</v>
      </c>
      <c r="E150" s="207" t="s">
        <v>1039</v>
      </c>
      <c r="F150" s="208" t="s">
        <v>1040</v>
      </c>
      <c r="G150" s="209" t="s">
        <v>556</v>
      </c>
      <c r="H150" s="210">
        <v>1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143</v>
      </c>
      <c r="AT150" s="217" t="s">
        <v>138</v>
      </c>
      <c r="AU150" s="217" t="s">
        <v>82</v>
      </c>
      <c r="AY150" s="19" t="s">
        <v>135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143</v>
      </c>
      <c r="BM150" s="217" t="s">
        <v>627</v>
      </c>
    </row>
    <row r="151" s="2" customFormat="1">
      <c r="A151" s="40"/>
      <c r="B151" s="41"/>
      <c r="C151" s="42"/>
      <c r="D151" s="219" t="s">
        <v>145</v>
      </c>
      <c r="E151" s="42"/>
      <c r="F151" s="220" t="s">
        <v>1040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145</v>
      </c>
      <c r="AU151" s="19" t="s">
        <v>82</v>
      </c>
    </row>
    <row r="152" s="2" customFormat="1" ht="16.5" customHeight="1">
      <c r="A152" s="40"/>
      <c r="B152" s="41"/>
      <c r="C152" s="206" t="s">
        <v>501</v>
      </c>
      <c r="D152" s="206" t="s">
        <v>138</v>
      </c>
      <c r="E152" s="207" t="s">
        <v>1041</v>
      </c>
      <c r="F152" s="208" t="s">
        <v>1042</v>
      </c>
      <c r="G152" s="209" t="s">
        <v>977</v>
      </c>
      <c r="H152" s="210">
        <v>1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143</v>
      </c>
      <c r="AT152" s="217" t="s">
        <v>138</v>
      </c>
      <c r="AU152" s="217" t="s">
        <v>82</v>
      </c>
      <c r="AY152" s="19" t="s">
        <v>135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143</v>
      </c>
      <c r="BM152" s="217" t="s">
        <v>638</v>
      </c>
    </row>
    <row r="153" s="2" customFormat="1">
      <c r="A153" s="40"/>
      <c r="B153" s="41"/>
      <c r="C153" s="42"/>
      <c r="D153" s="219" t="s">
        <v>145</v>
      </c>
      <c r="E153" s="42"/>
      <c r="F153" s="220" t="s">
        <v>1042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82</v>
      </c>
    </row>
    <row r="154" s="12" customFormat="1" ht="25.92" customHeight="1">
      <c r="A154" s="12"/>
      <c r="B154" s="190"/>
      <c r="C154" s="191"/>
      <c r="D154" s="192" t="s">
        <v>71</v>
      </c>
      <c r="E154" s="193" t="s">
        <v>1043</v>
      </c>
      <c r="F154" s="193" t="s">
        <v>1044</v>
      </c>
      <c r="G154" s="191"/>
      <c r="H154" s="191"/>
      <c r="I154" s="194"/>
      <c r="J154" s="195">
        <f>BK154</f>
        <v>0</v>
      </c>
      <c r="K154" s="191"/>
      <c r="L154" s="196"/>
      <c r="M154" s="197"/>
      <c r="N154" s="198"/>
      <c r="O154" s="198"/>
      <c r="P154" s="199">
        <f>SUM(P155:P158)</f>
        <v>0</v>
      </c>
      <c r="Q154" s="198"/>
      <c r="R154" s="199">
        <f>SUM(R155:R158)</f>
        <v>0</v>
      </c>
      <c r="S154" s="198"/>
      <c r="T154" s="200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01" t="s">
        <v>80</v>
      </c>
      <c r="AT154" s="202" t="s">
        <v>71</v>
      </c>
      <c r="AU154" s="202" t="s">
        <v>72</v>
      </c>
      <c r="AY154" s="201" t="s">
        <v>135</v>
      </c>
      <c r="BK154" s="203">
        <f>SUM(BK155:BK158)</f>
        <v>0</v>
      </c>
    </row>
    <row r="155" s="2" customFormat="1" ht="37.8" customHeight="1">
      <c r="A155" s="40"/>
      <c r="B155" s="41"/>
      <c r="C155" s="206" t="s">
        <v>506</v>
      </c>
      <c r="D155" s="206" t="s">
        <v>138</v>
      </c>
      <c r="E155" s="207" t="s">
        <v>1045</v>
      </c>
      <c r="F155" s="208" t="s">
        <v>1046</v>
      </c>
      <c r="G155" s="209" t="s">
        <v>1047</v>
      </c>
      <c r="H155" s="210">
        <v>64</v>
      </c>
      <c r="I155" s="211"/>
      <c r="J155" s="212">
        <f>ROUND(I155*H155,2)</f>
        <v>0</v>
      </c>
      <c r="K155" s="208" t="s">
        <v>19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143</v>
      </c>
      <c r="AT155" s="217" t="s">
        <v>138</v>
      </c>
      <c r="AU155" s="217" t="s">
        <v>80</v>
      </c>
      <c r="AY155" s="19" t="s">
        <v>135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143</v>
      </c>
      <c r="BM155" s="217" t="s">
        <v>650</v>
      </c>
    </row>
    <row r="156" s="2" customFormat="1">
      <c r="A156" s="40"/>
      <c r="B156" s="41"/>
      <c r="C156" s="42"/>
      <c r="D156" s="219" t="s">
        <v>145</v>
      </c>
      <c r="E156" s="42"/>
      <c r="F156" s="220" t="s">
        <v>1048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145</v>
      </c>
      <c r="AU156" s="19" t="s">
        <v>80</v>
      </c>
    </row>
    <row r="157" s="2" customFormat="1" ht="16.5" customHeight="1">
      <c r="A157" s="40"/>
      <c r="B157" s="41"/>
      <c r="C157" s="206" t="s">
        <v>510</v>
      </c>
      <c r="D157" s="206" t="s">
        <v>138</v>
      </c>
      <c r="E157" s="207" t="s">
        <v>1049</v>
      </c>
      <c r="F157" s="208" t="s">
        <v>1050</v>
      </c>
      <c r="G157" s="209" t="s">
        <v>556</v>
      </c>
      <c r="H157" s="210">
        <v>1</v>
      </c>
      <c r="I157" s="211"/>
      <c r="J157" s="212">
        <f>ROUND(I157*H157,2)</f>
        <v>0</v>
      </c>
      <c r="K157" s="208" t="s">
        <v>19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143</v>
      </c>
      <c r="AT157" s="217" t="s">
        <v>138</v>
      </c>
      <c r="AU157" s="217" t="s">
        <v>80</v>
      </c>
      <c r="AY157" s="19" t="s">
        <v>135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143</v>
      </c>
      <c r="BM157" s="217" t="s">
        <v>1051</v>
      </c>
    </row>
    <row r="158" s="2" customFormat="1">
      <c r="A158" s="40"/>
      <c r="B158" s="41"/>
      <c r="C158" s="42"/>
      <c r="D158" s="219" t="s">
        <v>145</v>
      </c>
      <c r="E158" s="42"/>
      <c r="F158" s="220" t="s">
        <v>1050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145</v>
      </c>
      <c r="AU158" s="19" t="s">
        <v>80</v>
      </c>
    </row>
    <row r="159" s="12" customFormat="1" ht="25.92" customHeight="1">
      <c r="A159" s="12"/>
      <c r="B159" s="190"/>
      <c r="C159" s="191"/>
      <c r="D159" s="192" t="s">
        <v>71</v>
      </c>
      <c r="E159" s="193" t="s">
        <v>1052</v>
      </c>
      <c r="F159" s="193" t="s">
        <v>1053</v>
      </c>
      <c r="G159" s="191"/>
      <c r="H159" s="191"/>
      <c r="I159" s="194"/>
      <c r="J159" s="195">
        <f>BK159</f>
        <v>0</v>
      </c>
      <c r="K159" s="191"/>
      <c r="L159" s="196"/>
      <c r="M159" s="197"/>
      <c r="N159" s="198"/>
      <c r="O159" s="198"/>
      <c r="P159" s="199">
        <f>SUM(P160:P162)</f>
        <v>0</v>
      </c>
      <c r="Q159" s="198"/>
      <c r="R159" s="199">
        <f>SUM(R160:R162)</f>
        <v>0</v>
      </c>
      <c r="S159" s="198"/>
      <c r="T159" s="200">
        <f>SUM(T160:T162)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1" t="s">
        <v>143</v>
      </c>
      <c r="AT159" s="202" t="s">
        <v>71</v>
      </c>
      <c r="AU159" s="202" t="s">
        <v>72</v>
      </c>
      <c r="AY159" s="201" t="s">
        <v>135</v>
      </c>
      <c r="BK159" s="203">
        <f>SUM(BK160:BK162)</f>
        <v>0</v>
      </c>
    </row>
    <row r="160" s="2" customFormat="1" ht="16.5" customHeight="1">
      <c r="A160" s="40"/>
      <c r="B160" s="41"/>
      <c r="C160" s="206" t="s">
        <v>514</v>
      </c>
      <c r="D160" s="206" t="s">
        <v>138</v>
      </c>
      <c r="E160" s="207" t="s">
        <v>1054</v>
      </c>
      <c r="F160" s="208" t="s">
        <v>1055</v>
      </c>
      <c r="G160" s="209" t="s">
        <v>1047</v>
      </c>
      <c r="H160" s="210">
        <v>24</v>
      </c>
      <c r="I160" s="211"/>
      <c r="J160" s="212">
        <f>ROUND(I160*H160,2)</f>
        <v>0</v>
      </c>
      <c r="K160" s="208" t="s">
        <v>142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1056</v>
      </c>
      <c r="AT160" s="217" t="s">
        <v>138</v>
      </c>
      <c r="AU160" s="217" t="s">
        <v>80</v>
      </c>
      <c r="AY160" s="19" t="s">
        <v>135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1056</v>
      </c>
      <c r="BM160" s="217" t="s">
        <v>1057</v>
      </c>
    </row>
    <row r="161" s="2" customFormat="1">
      <c r="A161" s="40"/>
      <c r="B161" s="41"/>
      <c r="C161" s="42"/>
      <c r="D161" s="219" t="s">
        <v>145</v>
      </c>
      <c r="E161" s="42"/>
      <c r="F161" s="220" t="s">
        <v>1058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145</v>
      </c>
      <c r="AU161" s="19" t="s">
        <v>80</v>
      </c>
    </row>
    <row r="162" s="2" customFormat="1">
      <c r="A162" s="40"/>
      <c r="B162" s="41"/>
      <c r="C162" s="42"/>
      <c r="D162" s="224" t="s">
        <v>147</v>
      </c>
      <c r="E162" s="42"/>
      <c r="F162" s="225" t="s">
        <v>1059</v>
      </c>
      <c r="G162" s="42"/>
      <c r="H162" s="42"/>
      <c r="I162" s="221"/>
      <c r="J162" s="42"/>
      <c r="K162" s="42"/>
      <c r="L162" s="46"/>
      <c r="M162" s="272"/>
      <c r="N162" s="273"/>
      <c r="O162" s="274"/>
      <c r="P162" s="274"/>
      <c r="Q162" s="274"/>
      <c r="R162" s="274"/>
      <c r="S162" s="274"/>
      <c r="T162" s="275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147</v>
      </c>
      <c r="AU162" s="19" t="s">
        <v>80</v>
      </c>
    </row>
    <row r="163" s="2" customFormat="1" ht="6.96" customHeight="1">
      <c r="A163" s="40"/>
      <c r="B163" s="61"/>
      <c r="C163" s="62"/>
      <c r="D163" s="62"/>
      <c r="E163" s="62"/>
      <c r="F163" s="62"/>
      <c r="G163" s="62"/>
      <c r="H163" s="62"/>
      <c r="I163" s="62"/>
      <c r="J163" s="62"/>
      <c r="K163" s="62"/>
      <c r="L163" s="46"/>
      <c r="M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</row>
  </sheetData>
  <sheetProtection sheet="1" autoFilter="0" formatColumns="0" formatRows="0" objects="1" scenarios="1" spinCount="100000" saltValue="UVwS7YyEYnBe+E1En9kmFZ8OJZiIpIFxrjHczZxgynLYBmbj+9b+7vQh6zuD2dn9FFih9eLwjHZMXsYsZeLNug==" hashValue="uk75wKzWKBLGoItu4LT97vTfkh2ELyuLcNK13ox5rL0Aq7gNdKEUXZtd2grpXlowHFhO8erYTSa+VE17f1KKpg==" algorithmName="SHA-512" password="C75F"/>
  <autoFilter ref="C86:K162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162" r:id="rId1" display="https://podminky.urs.cz/item/CS_URS_2025_02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1060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35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Gymnázium Polička, nábř.Svobody 306,572 01 Polička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KALVODA &amp; KOSNAR ARCHITEKTI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ROUND((SUM(BE82:BE249)),  2)</f>
        <v>0</v>
      </c>
      <c r="G33" s="40"/>
      <c r="H33" s="40"/>
      <c r="I33" s="150">
        <v>0.20999999999999999</v>
      </c>
      <c r="J33" s="149">
        <f>ROUND(((SUM(BE82:BE249))*I33),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ROUND((SUM(BF82:BF249)),  2)</f>
        <v>0</v>
      </c>
      <c r="G34" s="40"/>
      <c r="H34" s="40"/>
      <c r="I34" s="150">
        <v>0.12</v>
      </c>
      <c r="J34" s="149">
        <f>ROUND(((SUM(BF82:BF249))*I34),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ROUND((SUM(BG82:BG249)),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ROUND((SUM(BH82:BH249)),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ROUND((SUM(BI82:BI249)),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01.4 - ELEKTRO SILNOPROUD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1061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7"/>
      <c r="C61" s="168"/>
      <c r="D61" s="169" t="s">
        <v>1062</v>
      </c>
      <c r="E61" s="170"/>
      <c r="F61" s="170"/>
      <c r="G61" s="170"/>
      <c r="H61" s="170"/>
      <c r="I61" s="170"/>
      <c r="J61" s="171">
        <f>J130</f>
        <v>0</v>
      </c>
      <c r="K61" s="168"/>
      <c r="L61" s="172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7"/>
      <c r="C62" s="168"/>
      <c r="D62" s="169" t="s">
        <v>1063</v>
      </c>
      <c r="E62" s="170"/>
      <c r="F62" s="170"/>
      <c r="G62" s="170"/>
      <c r="H62" s="170"/>
      <c r="I62" s="170"/>
      <c r="J62" s="171">
        <f>J241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Rekonstrukce školní jídelny - výdejny - Gymnázium Polička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01.4 - ELEKTRO SILNOPROUD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 xml:space="preserve"> </v>
      </c>
      <c r="G76" s="42"/>
      <c r="H76" s="42"/>
      <c r="I76" s="34" t="s">
        <v>23</v>
      </c>
      <c r="J76" s="74" t="str">
        <f>IF(J12="","",J12)</f>
        <v>23. 9. 2025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Gymnázium Polička, nábř.Svobody 306,572 01 Polička</v>
      </c>
      <c r="G78" s="42"/>
      <c r="H78" s="42"/>
      <c r="I78" s="34" t="s">
        <v>31</v>
      </c>
      <c r="J78" s="38" t="str">
        <f>E21</f>
        <v xml:space="preserve">KALVODA &amp; KOSNAR ARCHITEKTI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121</v>
      </c>
      <c r="D81" s="182" t="s">
        <v>57</v>
      </c>
      <c r="E81" s="182" t="s">
        <v>53</v>
      </c>
      <c r="F81" s="182" t="s">
        <v>54</v>
      </c>
      <c r="G81" s="182" t="s">
        <v>122</v>
      </c>
      <c r="H81" s="182" t="s">
        <v>123</v>
      </c>
      <c r="I81" s="182" t="s">
        <v>124</v>
      </c>
      <c r="J81" s="182" t="s">
        <v>110</v>
      </c>
      <c r="K81" s="183" t="s">
        <v>125</v>
      </c>
      <c r="L81" s="184"/>
      <c r="M81" s="94" t="s">
        <v>19</v>
      </c>
      <c r="N81" s="95" t="s">
        <v>42</v>
      </c>
      <c r="O81" s="95" t="s">
        <v>126</v>
      </c>
      <c r="P81" s="95" t="s">
        <v>127</v>
      </c>
      <c r="Q81" s="95" t="s">
        <v>128</v>
      </c>
      <c r="R81" s="95" t="s">
        <v>129</v>
      </c>
      <c r="S81" s="95" t="s">
        <v>130</v>
      </c>
      <c r="T81" s="96" t="s">
        <v>131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P83+P130+P241</f>
        <v>0</v>
      </c>
      <c r="Q82" s="98"/>
      <c r="R82" s="187">
        <f>R83+R130+R241</f>
        <v>0</v>
      </c>
      <c r="S82" s="98"/>
      <c r="T82" s="188">
        <f>T83+T130+T241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111</v>
      </c>
      <c r="BK82" s="189">
        <f>BK83+BK130+BK241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967</v>
      </c>
      <c r="F83" s="193" t="s">
        <v>1064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SUM(P84:P129)</f>
        <v>0</v>
      </c>
      <c r="Q83" s="198"/>
      <c r="R83" s="199">
        <f>SUM(R84:R129)</f>
        <v>0</v>
      </c>
      <c r="S83" s="198"/>
      <c r="T83" s="200">
        <f>SUM(T84:T129)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80</v>
      </c>
      <c r="AT83" s="202" t="s">
        <v>71</v>
      </c>
      <c r="AU83" s="202" t="s">
        <v>72</v>
      </c>
      <c r="AY83" s="201" t="s">
        <v>135</v>
      </c>
      <c r="BK83" s="203">
        <f>SUM(BK84:BK129)</f>
        <v>0</v>
      </c>
    </row>
    <row r="84" s="2" customFormat="1" ht="16.5" customHeight="1">
      <c r="A84" s="40"/>
      <c r="B84" s="41"/>
      <c r="C84" s="206" t="s">
        <v>80</v>
      </c>
      <c r="D84" s="206" t="s">
        <v>138</v>
      </c>
      <c r="E84" s="207" t="s">
        <v>80</v>
      </c>
      <c r="F84" s="208" t="s">
        <v>1065</v>
      </c>
      <c r="G84" s="209" t="s">
        <v>556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143</v>
      </c>
      <c r="AT84" s="217" t="s">
        <v>138</v>
      </c>
      <c r="AU84" s="217" t="s">
        <v>80</v>
      </c>
      <c r="AY84" s="19" t="s">
        <v>135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143</v>
      </c>
      <c r="BM84" s="217" t="s">
        <v>82</v>
      </c>
    </row>
    <row r="85" s="2" customFormat="1">
      <c r="A85" s="40"/>
      <c r="B85" s="41"/>
      <c r="C85" s="42"/>
      <c r="D85" s="219" t="s">
        <v>145</v>
      </c>
      <c r="E85" s="42"/>
      <c r="F85" s="220" t="s">
        <v>1065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145</v>
      </c>
      <c r="AU85" s="19" t="s">
        <v>80</v>
      </c>
    </row>
    <row r="86" s="2" customFormat="1" ht="16.5" customHeight="1">
      <c r="A86" s="40"/>
      <c r="B86" s="41"/>
      <c r="C86" s="206" t="s">
        <v>82</v>
      </c>
      <c r="D86" s="206" t="s">
        <v>138</v>
      </c>
      <c r="E86" s="207" t="s">
        <v>82</v>
      </c>
      <c r="F86" s="208" t="s">
        <v>1066</v>
      </c>
      <c r="G86" s="209" t="s">
        <v>556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43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143</v>
      </c>
      <c r="AT86" s="217" t="s">
        <v>138</v>
      </c>
      <c r="AU86" s="217" t="s">
        <v>80</v>
      </c>
      <c r="AY86" s="19" t="s">
        <v>135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143</v>
      </c>
      <c r="BM86" s="217" t="s">
        <v>143</v>
      </c>
    </row>
    <row r="87" s="2" customFormat="1">
      <c r="A87" s="40"/>
      <c r="B87" s="41"/>
      <c r="C87" s="42"/>
      <c r="D87" s="219" t="s">
        <v>145</v>
      </c>
      <c r="E87" s="42"/>
      <c r="F87" s="220" t="s">
        <v>1066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145</v>
      </c>
      <c r="AU87" s="19" t="s">
        <v>80</v>
      </c>
    </row>
    <row r="88" s="2" customFormat="1" ht="16.5" customHeight="1">
      <c r="A88" s="40"/>
      <c r="B88" s="41"/>
      <c r="C88" s="206" t="s">
        <v>157</v>
      </c>
      <c r="D88" s="206" t="s">
        <v>138</v>
      </c>
      <c r="E88" s="207" t="s">
        <v>157</v>
      </c>
      <c r="F88" s="208" t="s">
        <v>1067</v>
      </c>
      <c r="G88" s="209" t="s">
        <v>556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143</v>
      </c>
      <c r="AT88" s="217" t="s">
        <v>138</v>
      </c>
      <c r="AU88" s="217" t="s">
        <v>80</v>
      </c>
      <c r="AY88" s="19" t="s">
        <v>135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143</v>
      </c>
      <c r="BM88" s="217" t="s">
        <v>185</v>
      </c>
    </row>
    <row r="89" s="2" customFormat="1">
      <c r="A89" s="40"/>
      <c r="B89" s="41"/>
      <c r="C89" s="42"/>
      <c r="D89" s="219" t="s">
        <v>145</v>
      </c>
      <c r="E89" s="42"/>
      <c r="F89" s="220" t="s">
        <v>1067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80</v>
      </c>
    </row>
    <row r="90" s="2" customFormat="1" ht="16.5" customHeight="1">
      <c r="A90" s="40"/>
      <c r="B90" s="41"/>
      <c r="C90" s="206" t="s">
        <v>143</v>
      </c>
      <c r="D90" s="206" t="s">
        <v>138</v>
      </c>
      <c r="E90" s="207" t="s">
        <v>143</v>
      </c>
      <c r="F90" s="208" t="s">
        <v>1068</v>
      </c>
      <c r="G90" s="209" t="s">
        <v>556</v>
      </c>
      <c r="H90" s="210">
        <v>1</v>
      </c>
      <c r="I90" s="211"/>
      <c r="J90" s="212">
        <f>ROUND(I90*H90,2)</f>
        <v>0</v>
      </c>
      <c r="K90" s="208" t="s">
        <v>19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143</v>
      </c>
      <c r="AT90" s="217" t="s">
        <v>138</v>
      </c>
      <c r="AU90" s="217" t="s">
        <v>80</v>
      </c>
      <c r="AY90" s="19" t="s">
        <v>135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143</v>
      </c>
      <c r="BM90" s="217" t="s">
        <v>202</v>
      </c>
    </row>
    <row r="91" s="2" customFormat="1">
      <c r="A91" s="40"/>
      <c r="B91" s="41"/>
      <c r="C91" s="42"/>
      <c r="D91" s="219" t="s">
        <v>145</v>
      </c>
      <c r="E91" s="42"/>
      <c r="F91" s="220" t="s">
        <v>1068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145</v>
      </c>
      <c r="AU91" s="19" t="s">
        <v>80</v>
      </c>
    </row>
    <row r="92" s="2" customFormat="1" ht="16.5" customHeight="1">
      <c r="A92" s="40"/>
      <c r="B92" s="41"/>
      <c r="C92" s="206" t="s">
        <v>174</v>
      </c>
      <c r="D92" s="206" t="s">
        <v>138</v>
      </c>
      <c r="E92" s="207" t="s">
        <v>174</v>
      </c>
      <c r="F92" s="208" t="s">
        <v>1069</v>
      </c>
      <c r="G92" s="209" t="s">
        <v>556</v>
      </c>
      <c r="H92" s="210">
        <v>4</v>
      </c>
      <c r="I92" s="211"/>
      <c r="J92" s="212">
        <f>ROUND(I92*H92,2)</f>
        <v>0</v>
      </c>
      <c r="K92" s="208" t="s">
        <v>19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143</v>
      </c>
      <c r="AT92" s="217" t="s">
        <v>138</v>
      </c>
      <c r="AU92" s="217" t="s">
        <v>80</v>
      </c>
      <c r="AY92" s="19" t="s">
        <v>135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143</v>
      </c>
      <c r="BM92" s="217" t="s">
        <v>229</v>
      </c>
    </row>
    <row r="93" s="2" customFormat="1">
      <c r="A93" s="40"/>
      <c r="B93" s="41"/>
      <c r="C93" s="42"/>
      <c r="D93" s="219" t="s">
        <v>145</v>
      </c>
      <c r="E93" s="42"/>
      <c r="F93" s="220" t="s">
        <v>1069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145</v>
      </c>
      <c r="AU93" s="19" t="s">
        <v>80</v>
      </c>
    </row>
    <row r="94" s="2" customFormat="1" ht="16.5" customHeight="1">
      <c r="A94" s="40"/>
      <c r="B94" s="41"/>
      <c r="C94" s="206" t="s">
        <v>185</v>
      </c>
      <c r="D94" s="206" t="s">
        <v>138</v>
      </c>
      <c r="E94" s="207" t="s">
        <v>185</v>
      </c>
      <c r="F94" s="208" t="s">
        <v>1070</v>
      </c>
      <c r="G94" s="209" t="s">
        <v>556</v>
      </c>
      <c r="H94" s="210">
        <v>2</v>
      </c>
      <c r="I94" s="211"/>
      <c r="J94" s="212">
        <f>ROUND(I94*H94,2)</f>
        <v>0</v>
      </c>
      <c r="K94" s="208" t="s">
        <v>19</v>
      </c>
      <c r="L94" s="46"/>
      <c r="M94" s="213" t="s">
        <v>19</v>
      </c>
      <c r="N94" s="214" t="s">
        <v>43</v>
      </c>
      <c r="O94" s="86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143</v>
      </c>
      <c r="AT94" s="217" t="s">
        <v>138</v>
      </c>
      <c r="AU94" s="217" t="s">
        <v>80</v>
      </c>
      <c r="AY94" s="19" t="s">
        <v>135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143</v>
      </c>
      <c r="BM94" s="217" t="s">
        <v>8</v>
      </c>
    </row>
    <row r="95" s="2" customFormat="1">
      <c r="A95" s="40"/>
      <c r="B95" s="41"/>
      <c r="C95" s="42"/>
      <c r="D95" s="219" t="s">
        <v>145</v>
      </c>
      <c r="E95" s="42"/>
      <c r="F95" s="220" t="s">
        <v>1070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145</v>
      </c>
      <c r="AU95" s="19" t="s">
        <v>80</v>
      </c>
    </row>
    <row r="96" s="2" customFormat="1" ht="16.5" customHeight="1">
      <c r="A96" s="40"/>
      <c r="B96" s="41"/>
      <c r="C96" s="206" t="s">
        <v>195</v>
      </c>
      <c r="D96" s="206" t="s">
        <v>138</v>
      </c>
      <c r="E96" s="207" t="s">
        <v>195</v>
      </c>
      <c r="F96" s="208" t="s">
        <v>1071</v>
      </c>
      <c r="G96" s="209" t="s">
        <v>556</v>
      </c>
      <c r="H96" s="210">
        <v>2</v>
      </c>
      <c r="I96" s="211"/>
      <c r="J96" s="212">
        <f>ROUND(I96*H96,2)</f>
        <v>0</v>
      </c>
      <c r="K96" s="208" t="s">
        <v>19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143</v>
      </c>
      <c r="AT96" s="217" t="s">
        <v>138</v>
      </c>
      <c r="AU96" s="217" t="s">
        <v>80</v>
      </c>
      <c r="AY96" s="19" t="s">
        <v>135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143</v>
      </c>
      <c r="BM96" s="217" t="s">
        <v>263</v>
      </c>
    </row>
    <row r="97" s="2" customFormat="1">
      <c r="A97" s="40"/>
      <c r="B97" s="41"/>
      <c r="C97" s="42"/>
      <c r="D97" s="219" t="s">
        <v>145</v>
      </c>
      <c r="E97" s="42"/>
      <c r="F97" s="220" t="s">
        <v>1071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80</v>
      </c>
    </row>
    <row r="98" s="2" customFormat="1" ht="16.5" customHeight="1">
      <c r="A98" s="40"/>
      <c r="B98" s="41"/>
      <c r="C98" s="206" t="s">
        <v>202</v>
      </c>
      <c r="D98" s="206" t="s">
        <v>138</v>
      </c>
      <c r="E98" s="207" t="s">
        <v>202</v>
      </c>
      <c r="F98" s="208" t="s">
        <v>1072</v>
      </c>
      <c r="G98" s="209" t="s">
        <v>556</v>
      </c>
      <c r="H98" s="210">
        <v>3</v>
      </c>
      <c r="I98" s="211"/>
      <c r="J98" s="212">
        <f>ROUND(I98*H98,2)</f>
        <v>0</v>
      </c>
      <c r="K98" s="208" t="s">
        <v>19</v>
      </c>
      <c r="L98" s="46"/>
      <c r="M98" s="213" t="s">
        <v>19</v>
      </c>
      <c r="N98" s="214" t="s">
        <v>43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143</v>
      </c>
      <c r="AT98" s="217" t="s">
        <v>138</v>
      </c>
      <c r="AU98" s="217" t="s">
        <v>80</v>
      </c>
      <c r="AY98" s="19" t="s">
        <v>135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143</v>
      </c>
      <c r="BM98" s="217" t="s">
        <v>254</v>
      </c>
    </row>
    <row r="99" s="2" customFormat="1">
      <c r="A99" s="40"/>
      <c r="B99" s="41"/>
      <c r="C99" s="42"/>
      <c r="D99" s="219" t="s">
        <v>145</v>
      </c>
      <c r="E99" s="42"/>
      <c r="F99" s="220" t="s">
        <v>1072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145</v>
      </c>
      <c r="AU99" s="19" t="s">
        <v>80</v>
      </c>
    </row>
    <row r="100" s="2" customFormat="1" ht="16.5" customHeight="1">
      <c r="A100" s="40"/>
      <c r="B100" s="41"/>
      <c r="C100" s="206" t="s">
        <v>136</v>
      </c>
      <c r="D100" s="206" t="s">
        <v>138</v>
      </c>
      <c r="E100" s="207" t="s">
        <v>136</v>
      </c>
      <c r="F100" s="208" t="s">
        <v>1073</v>
      </c>
      <c r="G100" s="209" t="s">
        <v>556</v>
      </c>
      <c r="H100" s="210">
        <v>1</v>
      </c>
      <c r="I100" s="211"/>
      <c r="J100" s="212">
        <f>ROUND(I100*H100,2)</f>
        <v>0</v>
      </c>
      <c r="K100" s="208" t="s">
        <v>19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143</v>
      </c>
      <c r="AT100" s="217" t="s">
        <v>138</v>
      </c>
      <c r="AU100" s="217" t="s">
        <v>80</v>
      </c>
      <c r="AY100" s="19" t="s">
        <v>135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143</v>
      </c>
      <c r="BM100" s="217" t="s">
        <v>288</v>
      </c>
    </row>
    <row r="101" s="2" customFormat="1">
      <c r="A101" s="40"/>
      <c r="B101" s="41"/>
      <c r="C101" s="42"/>
      <c r="D101" s="219" t="s">
        <v>145</v>
      </c>
      <c r="E101" s="42"/>
      <c r="F101" s="220" t="s">
        <v>1073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145</v>
      </c>
      <c r="AU101" s="19" t="s">
        <v>80</v>
      </c>
    </row>
    <row r="102" s="2" customFormat="1" ht="16.5" customHeight="1">
      <c r="A102" s="40"/>
      <c r="B102" s="41"/>
      <c r="C102" s="206" t="s">
        <v>229</v>
      </c>
      <c r="D102" s="206" t="s">
        <v>138</v>
      </c>
      <c r="E102" s="207" t="s">
        <v>229</v>
      </c>
      <c r="F102" s="208" t="s">
        <v>1074</v>
      </c>
      <c r="G102" s="209" t="s">
        <v>1075</v>
      </c>
      <c r="H102" s="210">
        <v>1</v>
      </c>
      <c r="I102" s="211"/>
      <c r="J102" s="212">
        <f>ROUND(I102*H102,2)</f>
        <v>0</v>
      </c>
      <c r="K102" s="208" t="s">
        <v>19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143</v>
      </c>
      <c r="AT102" s="217" t="s">
        <v>138</v>
      </c>
      <c r="AU102" s="217" t="s">
        <v>80</v>
      </c>
      <c r="AY102" s="19" t="s">
        <v>135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143</v>
      </c>
      <c r="BM102" s="217" t="s">
        <v>304</v>
      </c>
    </row>
    <row r="103" s="2" customFormat="1">
      <c r="A103" s="40"/>
      <c r="B103" s="41"/>
      <c r="C103" s="42"/>
      <c r="D103" s="219" t="s">
        <v>145</v>
      </c>
      <c r="E103" s="42"/>
      <c r="F103" s="220" t="s">
        <v>1074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145</v>
      </c>
      <c r="AU103" s="19" t="s">
        <v>80</v>
      </c>
    </row>
    <row r="104" s="2" customFormat="1" ht="16.5" customHeight="1">
      <c r="A104" s="40"/>
      <c r="B104" s="41"/>
      <c r="C104" s="206" t="s">
        <v>235</v>
      </c>
      <c r="D104" s="206" t="s">
        <v>138</v>
      </c>
      <c r="E104" s="207" t="s">
        <v>235</v>
      </c>
      <c r="F104" s="208" t="s">
        <v>1076</v>
      </c>
      <c r="G104" s="209" t="s">
        <v>556</v>
      </c>
      <c r="H104" s="210">
        <v>1</v>
      </c>
      <c r="I104" s="211"/>
      <c r="J104" s="212">
        <f>ROUND(I104*H104,2)</f>
        <v>0</v>
      </c>
      <c r="K104" s="208" t="s">
        <v>19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143</v>
      </c>
      <c r="AT104" s="217" t="s">
        <v>138</v>
      </c>
      <c r="AU104" s="217" t="s">
        <v>80</v>
      </c>
      <c r="AY104" s="19" t="s">
        <v>135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143</v>
      </c>
      <c r="BM104" s="217" t="s">
        <v>474</v>
      </c>
    </row>
    <row r="105" s="2" customFormat="1">
      <c r="A105" s="40"/>
      <c r="B105" s="41"/>
      <c r="C105" s="42"/>
      <c r="D105" s="219" t="s">
        <v>145</v>
      </c>
      <c r="E105" s="42"/>
      <c r="F105" s="220" t="s">
        <v>1077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145</v>
      </c>
      <c r="AU105" s="19" t="s">
        <v>80</v>
      </c>
    </row>
    <row r="106" s="2" customFormat="1" ht="16.5" customHeight="1">
      <c r="A106" s="40"/>
      <c r="B106" s="41"/>
      <c r="C106" s="206" t="s">
        <v>8</v>
      </c>
      <c r="D106" s="206" t="s">
        <v>138</v>
      </c>
      <c r="E106" s="207" t="s">
        <v>8</v>
      </c>
      <c r="F106" s="208" t="s">
        <v>1078</v>
      </c>
      <c r="G106" s="209" t="s">
        <v>556</v>
      </c>
      <c r="H106" s="210">
        <v>1</v>
      </c>
      <c r="I106" s="211"/>
      <c r="J106" s="212">
        <f>ROUND(I106*H106,2)</f>
        <v>0</v>
      </c>
      <c r="K106" s="208" t="s">
        <v>19</v>
      </c>
      <c r="L106" s="46"/>
      <c r="M106" s="213" t="s">
        <v>19</v>
      </c>
      <c r="N106" s="214" t="s">
        <v>43</v>
      </c>
      <c r="O106" s="86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143</v>
      </c>
      <c r="AT106" s="217" t="s">
        <v>138</v>
      </c>
      <c r="AU106" s="217" t="s">
        <v>80</v>
      </c>
      <c r="AY106" s="19" t="s">
        <v>135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143</v>
      </c>
      <c r="BM106" s="217" t="s">
        <v>491</v>
      </c>
    </row>
    <row r="107" s="2" customFormat="1">
      <c r="A107" s="40"/>
      <c r="B107" s="41"/>
      <c r="C107" s="42"/>
      <c r="D107" s="219" t="s">
        <v>145</v>
      </c>
      <c r="E107" s="42"/>
      <c r="F107" s="220" t="s">
        <v>1079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80</v>
      </c>
    </row>
    <row r="108" s="2" customFormat="1" ht="16.5" customHeight="1">
      <c r="A108" s="40"/>
      <c r="B108" s="41"/>
      <c r="C108" s="206" t="s">
        <v>251</v>
      </c>
      <c r="D108" s="206" t="s">
        <v>138</v>
      </c>
      <c r="E108" s="207" t="s">
        <v>251</v>
      </c>
      <c r="F108" s="208" t="s">
        <v>1080</v>
      </c>
      <c r="G108" s="209" t="s">
        <v>556</v>
      </c>
      <c r="H108" s="210">
        <v>1</v>
      </c>
      <c r="I108" s="211"/>
      <c r="J108" s="212">
        <f>ROUND(I108*H108,2)</f>
        <v>0</v>
      </c>
      <c r="K108" s="208" t="s">
        <v>19</v>
      </c>
      <c r="L108" s="46"/>
      <c r="M108" s="213" t="s">
        <v>19</v>
      </c>
      <c r="N108" s="214" t="s">
        <v>43</v>
      </c>
      <c r="O108" s="86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143</v>
      </c>
      <c r="AT108" s="217" t="s">
        <v>138</v>
      </c>
      <c r="AU108" s="217" t="s">
        <v>80</v>
      </c>
      <c r="AY108" s="19" t="s">
        <v>135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143</v>
      </c>
      <c r="BM108" s="217" t="s">
        <v>501</v>
      </c>
    </row>
    <row r="109" s="2" customFormat="1">
      <c r="A109" s="40"/>
      <c r="B109" s="41"/>
      <c r="C109" s="42"/>
      <c r="D109" s="219" t="s">
        <v>145</v>
      </c>
      <c r="E109" s="42"/>
      <c r="F109" s="220" t="s">
        <v>1080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145</v>
      </c>
      <c r="AU109" s="19" t="s">
        <v>80</v>
      </c>
    </row>
    <row r="110" s="2" customFormat="1" ht="16.5" customHeight="1">
      <c r="A110" s="40"/>
      <c r="B110" s="41"/>
      <c r="C110" s="206" t="s">
        <v>263</v>
      </c>
      <c r="D110" s="206" t="s">
        <v>138</v>
      </c>
      <c r="E110" s="207" t="s">
        <v>263</v>
      </c>
      <c r="F110" s="208" t="s">
        <v>1081</v>
      </c>
      <c r="G110" s="209" t="s">
        <v>556</v>
      </c>
      <c r="H110" s="210">
        <v>1</v>
      </c>
      <c r="I110" s="211"/>
      <c r="J110" s="212">
        <f>ROUND(I110*H110,2)</f>
        <v>0</v>
      </c>
      <c r="K110" s="208" t="s">
        <v>19</v>
      </c>
      <c r="L110" s="46"/>
      <c r="M110" s="213" t="s">
        <v>19</v>
      </c>
      <c r="N110" s="214" t="s">
        <v>43</v>
      </c>
      <c r="O110" s="86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143</v>
      </c>
      <c r="AT110" s="217" t="s">
        <v>138</v>
      </c>
      <c r="AU110" s="217" t="s">
        <v>80</v>
      </c>
      <c r="AY110" s="19" t="s">
        <v>135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143</v>
      </c>
      <c r="BM110" s="217" t="s">
        <v>510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1081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80</v>
      </c>
    </row>
    <row r="112" s="2" customFormat="1" ht="16.5" customHeight="1">
      <c r="A112" s="40"/>
      <c r="B112" s="41"/>
      <c r="C112" s="206" t="s">
        <v>269</v>
      </c>
      <c r="D112" s="206" t="s">
        <v>138</v>
      </c>
      <c r="E112" s="207" t="s">
        <v>269</v>
      </c>
      <c r="F112" s="208" t="s">
        <v>1082</v>
      </c>
      <c r="G112" s="209" t="s">
        <v>556</v>
      </c>
      <c r="H112" s="210">
        <v>1</v>
      </c>
      <c r="I112" s="211"/>
      <c r="J112" s="212">
        <f>ROUND(I112*H112,2)</f>
        <v>0</v>
      </c>
      <c r="K112" s="208" t="s">
        <v>19</v>
      </c>
      <c r="L112" s="46"/>
      <c r="M112" s="213" t="s">
        <v>19</v>
      </c>
      <c r="N112" s="214" t="s">
        <v>43</v>
      </c>
      <c r="O112" s="86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143</v>
      </c>
      <c r="AT112" s="217" t="s">
        <v>138</v>
      </c>
      <c r="AU112" s="217" t="s">
        <v>80</v>
      </c>
      <c r="AY112" s="19" t="s">
        <v>135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143</v>
      </c>
      <c r="BM112" s="217" t="s">
        <v>521</v>
      </c>
    </row>
    <row r="113" s="2" customFormat="1">
      <c r="A113" s="40"/>
      <c r="B113" s="41"/>
      <c r="C113" s="42"/>
      <c r="D113" s="219" t="s">
        <v>145</v>
      </c>
      <c r="E113" s="42"/>
      <c r="F113" s="220" t="s">
        <v>1082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145</v>
      </c>
      <c r="AU113" s="19" t="s">
        <v>80</v>
      </c>
    </row>
    <row r="114" s="2" customFormat="1" ht="16.5" customHeight="1">
      <c r="A114" s="40"/>
      <c r="B114" s="41"/>
      <c r="C114" s="206" t="s">
        <v>254</v>
      </c>
      <c r="D114" s="206" t="s">
        <v>138</v>
      </c>
      <c r="E114" s="207" t="s">
        <v>254</v>
      </c>
      <c r="F114" s="208" t="s">
        <v>1083</v>
      </c>
      <c r="G114" s="209" t="s">
        <v>556</v>
      </c>
      <c r="H114" s="210">
        <v>1</v>
      </c>
      <c r="I114" s="211"/>
      <c r="J114" s="212">
        <f>ROUND(I114*H114,2)</f>
        <v>0</v>
      </c>
      <c r="K114" s="208" t="s">
        <v>19</v>
      </c>
      <c r="L114" s="46"/>
      <c r="M114" s="213" t="s">
        <v>19</v>
      </c>
      <c r="N114" s="214" t="s">
        <v>43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143</v>
      </c>
      <c r="AT114" s="217" t="s">
        <v>138</v>
      </c>
      <c r="AU114" s="217" t="s">
        <v>80</v>
      </c>
      <c r="AY114" s="19" t="s">
        <v>135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143</v>
      </c>
      <c r="BM114" s="217" t="s">
        <v>499</v>
      </c>
    </row>
    <row r="115" s="2" customFormat="1">
      <c r="A115" s="40"/>
      <c r="B115" s="41"/>
      <c r="C115" s="42"/>
      <c r="D115" s="219" t="s">
        <v>145</v>
      </c>
      <c r="E115" s="42"/>
      <c r="F115" s="220" t="s">
        <v>1083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145</v>
      </c>
      <c r="AU115" s="19" t="s">
        <v>80</v>
      </c>
    </row>
    <row r="116" s="2" customFormat="1" ht="21.75" customHeight="1">
      <c r="A116" s="40"/>
      <c r="B116" s="41"/>
      <c r="C116" s="206" t="s">
        <v>282</v>
      </c>
      <c r="D116" s="206" t="s">
        <v>138</v>
      </c>
      <c r="E116" s="207" t="s">
        <v>282</v>
      </c>
      <c r="F116" s="208" t="s">
        <v>1084</v>
      </c>
      <c r="G116" s="209" t="s">
        <v>556</v>
      </c>
      <c r="H116" s="210">
        <v>6</v>
      </c>
      <c r="I116" s="211"/>
      <c r="J116" s="212">
        <f>ROUND(I116*H116,2)</f>
        <v>0</v>
      </c>
      <c r="K116" s="208" t="s">
        <v>19</v>
      </c>
      <c r="L116" s="46"/>
      <c r="M116" s="213" t="s">
        <v>19</v>
      </c>
      <c r="N116" s="214" t="s">
        <v>43</v>
      </c>
      <c r="O116" s="86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143</v>
      </c>
      <c r="AT116" s="217" t="s">
        <v>138</v>
      </c>
      <c r="AU116" s="217" t="s">
        <v>80</v>
      </c>
      <c r="AY116" s="19" t="s">
        <v>135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143</v>
      </c>
      <c r="BM116" s="217" t="s">
        <v>545</v>
      </c>
    </row>
    <row r="117" s="2" customFormat="1">
      <c r="A117" s="40"/>
      <c r="B117" s="41"/>
      <c r="C117" s="42"/>
      <c r="D117" s="219" t="s">
        <v>145</v>
      </c>
      <c r="E117" s="42"/>
      <c r="F117" s="220" t="s">
        <v>1084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145</v>
      </c>
      <c r="AU117" s="19" t="s">
        <v>80</v>
      </c>
    </row>
    <row r="118" s="2" customFormat="1" ht="21.75" customHeight="1">
      <c r="A118" s="40"/>
      <c r="B118" s="41"/>
      <c r="C118" s="206" t="s">
        <v>288</v>
      </c>
      <c r="D118" s="206" t="s">
        <v>138</v>
      </c>
      <c r="E118" s="207" t="s">
        <v>288</v>
      </c>
      <c r="F118" s="208" t="s">
        <v>1085</v>
      </c>
      <c r="G118" s="209" t="s">
        <v>556</v>
      </c>
      <c r="H118" s="210">
        <v>16</v>
      </c>
      <c r="I118" s="211"/>
      <c r="J118" s="212">
        <f>ROUND(I118*H118,2)</f>
        <v>0</v>
      </c>
      <c r="K118" s="208" t="s">
        <v>19</v>
      </c>
      <c r="L118" s="46"/>
      <c r="M118" s="213" t="s">
        <v>19</v>
      </c>
      <c r="N118" s="214" t="s">
        <v>43</v>
      </c>
      <c r="O118" s="86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143</v>
      </c>
      <c r="AT118" s="217" t="s">
        <v>138</v>
      </c>
      <c r="AU118" s="217" t="s">
        <v>80</v>
      </c>
      <c r="AY118" s="19" t="s">
        <v>135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143</v>
      </c>
      <c r="BM118" s="217" t="s">
        <v>558</v>
      </c>
    </row>
    <row r="119" s="2" customFormat="1">
      <c r="A119" s="40"/>
      <c r="B119" s="41"/>
      <c r="C119" s="42"/>
      <c r="D119" s="219" t="s">
        <v>145</v>
      </c>
      <c r="E119" s="42"/>
      <c r="F119" s="220" t="s">
        <v>1085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80</v>
      </c>
    </row>
    <row r="120" s="2" customFormat="1" ht="21.75" customHeight="1">
      <c r="A120" s="40"/>
      <c r="B120" s="41"/>
      <c r="C120" s="206" t="s">
        <v>295</v>
      </c>
      <c r="D120" s="206" t="s">
        <v>138</v>
      </c>
      <c r="E120" s="207" t="s">
        <v>295</v>
      </c>
      <c r="F120" s="208" t="s">
        <v>1086</v>
      </c>
      <c r="G120" s="209" t="s">
        <v>556</v>
      </c>
      <c r="H120" s="210">
        <v>1</v>
      </c>
      <c r="I120" s="211"/>
      <c r="J120" s="212">
        <f>ROUND(I120*H120,2)</f>
        <v>0</v>
      </c>
      <c r="K120" s="208" t="s">
        <v>19</v>
      </c>
      <c r="L120" s="46"/>
      <c r="M120" s="213" t="s">
        <v>19</v>
      </c>
      <c r="N120" s="214" t="s">
        <v>43</v>
      </c>
      <c r="O120" s="86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143</v>
      </c>
      <c r="AT120" s="217" t="s">
        <v>138</v>
      </c>
      <c r="AU120" s="217" t="s">
        <v>80</v>
      </c>
      <c r="AY120" s="19" t="s">
        <v>135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143</v>
      </c>
      <c r="BM120" s="217" t="s">
        <v>566</v>
      </c>
    </row>
    <row r="121" s="2" customFormat="1">
      <c r="A121" s="40"/>
      <c r="B121" s="41"/>
      <c r="C121" s="42"/>
      <c r="D121" s="219" t="s">
        <v>145</v>
      </c>
      <c r="E121" s="42"/>
      <c r="F121" s="220" t="s">
        <v>1086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145</v>
      </c>
      <c r="AU121" s="19" t="s">
        <v>80</v>
      </c>
    </row>
    <row r="122" s="2" customFormat="1" ht="16.5" customHeight="1">
      <c r="A122" s="40"/>
      <c r="B122" s="41"/>
      <c r="C122" s="206" t="s">
        <v>304</v>
      </c>
      <c r="D122" s="206" t="s">
        <v>138</v>
      </c>
      <c r="E122" s="207" t="s">
        <v>304</v>
      </c>
      <c r="F122" s="208" t="s">
        <v>1087</v>
      </c>
      <c r="G122" s="209" t="s">
        <v>1088</v>
      </c>
      <c r="H122" s="210">
        <v>1</v>
      </c>
      <c r="I122" s="211"/>
      <c r="J122" s="212">
        <f>ROUND(I122*H122,2)</f>
        <v>0</v>
      </c>
      <c r="K122" s="208" t="s">
        <v>19</v>
      </c>
      <c r="L122" s="46"/>
      <c r="M122" s="213" t="s">
        <v>19</v>
      </c>
      <c r="N122" s="214" t="s">
        <v>43</v>
      </c>
      <c r="O122" s="86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143</v>
      </c>
      <c r="AT122" s="217" t="s">
        <v>138</v>
      </c>
      <c r="AU122" s="217" t="s">
        <v>80</v>
      </c>
      <c r="AY122" s="19" t="s">
        <v>135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143</v>
      </c>
      <c r="BM122" s="217" t="s">
        <v>574</v>
      </c>
    </row>
    <row r="123" s="2" customFormat="1">
      <c r="A123" s="40"/>
      <c r="B123" s="41"/>
      <c r="C123" s="42"/>
      <c r="D123" s="219" t="s">
        <v>145</v>
      </c>
      <c r="E123" s="42"/>
      <c r="F123" s="220" t="s">
        <v>1087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145</v>
      </c>
      <c r="AU123" s="19" t="s">
        <v>80</v>
      </c>
    </row>
    <row r="124" s="2" customFormat="1" ht="16.5" customHeight="1">
      <c r="A124" s="40"/>
      <c r="B124" s="41"/>
      <c r="C124" s="206" t="s">
        <v>7</v>
      </c>
      <c r="D124" s="206" t="s">
        <v>138</v>
      </c>
      <c r="E124" s="207" t="s">
        <v>7</v>
      </c>
      <c r="F124" s="208" t="s">
        <v>1089</v>
      </c>
      <c r="G124" s="209" t="s">
        <v>556</v>
      </c>
      <c r="H124" s="210">
        <v>1</v>
      </c>
      <c r="I124" s="211"/>
      <c r="J124" s="212">
        <f>ROUND(I124*H124,2)</f>
        <v>0</v>
      </c>
      <c r="K124" s="208" t="s">
        <v>19</v>
      </c>
      <c r="L124" s="46"/>
      <c r="M124" s="213" t="s">
        <v>19</v>
      </c>
      <c r="N124" s="214" t="s">
        <v>43</v>
      </c>
      <c r="O124" s="86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143</v>
      </c>
      <c r="AT124" s="217" t="s">
        <v>138</v>
      </c>
      <c r="AU124" s="217" t="s">
        <v>80</v>
      </c>
      <c r="AY124" s="19" t="s">
        <v>135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143</v>
      </c>
      <c r="BM124" s="217" t="s">
        <v>582</v>
      </c>
    </row>
    <row r="125" s="2" customFormat="1">
      <c r="A125" s="40"/>
      <c r="B125" s="41"/>
      <c r="C125" s="42"/>
      <c r="D125" s="219" t="s">
        <v>145</v>
      </c>
      <c r="E125" s="42"/>
      <c r="F125" s="220" t="s">
        <v>1089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80</v>
      </c>
    </row>
    <row r="126" s="2" customFormat="1" ht="16.5" customHeight="1">
      <c r="A126" s="40"/>
      <c r="B126" s="41"/>
      <c r="C126" s="206" t="s">
        <v>474</v>
      </c>
      <c r="D126" s="206" t="s">
        <v>138</v>
      </c>
      <c r="E126" s="207" t="s">
        <v>474</v>
      </c>
      <c r="F126" s="208" t="s">
        <v>1090</v>
      </c>
      <c r="G126" s="209" t="s">
        <v>556</v>
      </c>
      <c r="H126" s="210">
        <v>52</v>
      </c>
      <c r="I126" s="211"/>
      <c r="J126" s="212">
        <f>ROUND(I126*H126,2)</f>
        <v>0</v>
      </c>
      <c r="K126" s="208" t="s">
        <v>19</v>
      </c>
      <c r="L126" s="46"/>
      <c r="M126" s="213" t="s">
        <v>19</v>
      </c>
      <c r="N126" s="214" t="s">
        <v>43</v>
      </c>
      <c r="O126" s="86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143</v>
      </c>
      <c r="AT126" s="217" t="s">
        <v>138</v>
      </c>
      <c r="AU126" s="217" t="s">
        <v>80</v>
      </c>
      <c r="AY126" s="19" t="s">
        <v>135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143</v>
      </c>
      <c r="BM126" s="217" t="s">
        <v>590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1090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80</v>
      </c>
    </row>
    <row r="128" s="2" customFormat="1" ht="16.5" customHeight="1">
      <c r="A128" s="40"/>
      <c r="B128" s="41"/>
      <c r="C128" s="206" t="s">
        <v>483</v>
      </c>
      <c r="D128" s="206" t="s">
        <v>138</v>
      </c>
      <c r="E128" s="207" t="s">
        <v>483</v>
      </c>
      <c r="F128" s="208" t="s">
        <v>1091</v>
      </c>
      <c r="G128" s="209" t="s">
        <v>556</v>
      </c>
      <c r="H128" s="210">
        <v>4</v>
      </c>
      <c r="I128" s="211"/>
      <c r="J128" s="212">
        <f>ROUND(I128*H128,2)</f>
        <v>0</v>
      </c>
      <c r="K128" s="208" t="s">
        <v>19</v>
      </c>
      <c r="L128" s="46"/>
      <c r="M128" s="213" t="s">
        <v>19</v>
      </c>
      <c r="N128" s="214" t="s">
        <v>43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143</v>
      </c>
      <c r="AT128" s="217" t="s">
        <v>138</v>
      </c>
      <c r="AU128" s="217" t="s">
        <v>80</v>
      </c>
      <c r="AY128" s="19" t="s">
        <v>135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143</v>
      </c>
      <c r="BM128" s="217" t="s">
        <v>600</v>
      </c>
    </row>
    <row r="129" s="2" customFormat="1">
      <c r="A129" s="40"/>
      <c r="B129" s="41"/>
      <c r="C129" s="42"/>
      <c r="D129" s="219" t="s">
        <v>145</v>
      </c>
      <c r="E129" s="42"/>
      <c r="F129" s="220" t="s">
        <v>1091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80</v>
      </c>
    </row>
    <row r="130" s="12" customFormat="1" ht="25.92" customHeight="1">
      <c r="A130" s="12"/>
      <c r="B130" s="190"/>
      <c r="C130" s="191"/>
      <c r="D130" s="192" t="s">
        <v>71</v>
      </c>
      <c r="E130" s="193" t="s">
        <v>980</v>
      </c>
      <c r="F130" s="193" t="s">
        <v>1092</v>
      </c>
      <c r="G130" s="191"/>
      <c r="H130" s="191"/>
      <c r="I130" s="194"/>
      <c r="J130" s="195">
        <f>BK130</f>
        <v>0</v>
      </c>
      <c r="K130" s="191"/>
      <c r="L130" s="196"/>
      <c r="M130" s="197"/>
      <c r="N130" s="198"/>
      <c r="O130" s="198"/>
      <c r="P130" s="199">
        <f>SUM(P131:P240)</f>
        <v>0</v>
      </c>
      <c r="Q130" s="198"/>
      <c r="R130" s="199">
        <f>SUM(R131:R240)</f>
        <v>0</v>
      </c>
      <c r="S130" s="198"/>
      <c r="T130" s="200">
        <f>SUM(T131:T240)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1" t="s">
        <v>80</v>
      </c>
      <c r="AT130" s="202" t="s">
        <v>71</v>
      </c>
      <c r="AU130" s="202" t="s">
        <v>72</v>
      </c>
      <c r="AY130" s="201" t="s">
        <v>135</v>
      </c>
      <c r="BK130" s="203">
        <f>SUM(BK131:BK240)</f>
        <v>0</v>
      </c>
    </row>
    <row r="131" s="2" customFormat="1" ht="16.5" customHeight="1">
      <c r="A131" s="40"/>
      <c r="B131" s="41"/>
      <c r="C131" s="206" t="s">
        <v>491</v>
      </c>
      <c r="D131" s="206" t="s">
        <v>138</v>
      </c>
      <c r="E131" s="207" t="s">
        <v>496</v>
      </c>
      <c r="F131" s="208" t="s">
        <v>1093</v>
      </c>
      <c r="G131" s="209" t="s">
        <v>556</v>
      </c>
      <c r="H131" s="210">
        <v>34</v>
      </c>
      <c r="I131" s="211"/>
      <c r="J131" s="212">
        <f>ROUND(I131*H131,2)</f>
        <v>0</v>
      </c>
      <c r="K131" s="208" t="s">
        <v>19</v>
      </c>
      <c r="L131" s="46"/>
      <c r="M131" s="213" t="s">
        <v>19</v>
      </c>
      <c r="N131" s="214" t="s">
        <v>43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143</v>
      </c>
      <c r="AT131" s="217" t="s">
        <v>138</v>
      </c>
      <c r="AU131" s="217" t="s">
        <v>80</v>
      </c>
      <c r="AY131" s="19" t="s">
        <v>135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80</v>
      </c>
      <c r="BK131" s="218">
        <f>ROUND(I131*H131,2)</f>
        <v>0</v>
      </c>
      <c r="BL131" s="19" t="s">
        <v>143</v>
      </c>
      <c r="BM131" s="217" t="s">
        <v>627</v>
      </c>
    </row>
    <row r="132" s="2" customFormat="1">
      <c r="A132" s="40"/>
      <c r="B132" s="41"/>
      <c r="C132" s="42"/>
      <c r="D132" s="219" t="s">
        <v>145</v>
      </c>
      <c r="E132" s="42"/>
      <c r="F132" s="220" t="s">
        <v>1093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145</v>
      </c>
      <c r="AU132" s="19" t="s">
        <v>80</v>
      </c>
    </row>
    <row r="133" s="2" customFormat="1" ht="16.5" customHeight="1">
      <c r="A133" s="40"/>
      <c r="B133" s="41"/>
      <c r="C133" s="206" t="s">
        <v>496</v>
      </c>
      <c r="D133" s="206" t="s">
        <v>138</v>
      </c>
      <c r="E133" s="207" t="s">
        <v>501</v>
      </c>
      <c r="F133" s="208" t="s">
        <v>1094</v>
      </c>
      <c r="G133" s="209" t="s">
        <v>556</v>
      </c>
      <c r="H133" s="210">
        <v>12</v>
      </c>
      <c r="I133" s="211"/>
      <c r="J133" s="212">
        <f>ROUND(I133*H133,2)</f>
        <v>0</v>
      </c>
      <c r="K133" s="208" t="s">
        <v>19</v>
      </c>
      <c r="L133" s="46"/>
      <c r="M133" s="213" t="s">
        <v>19</v>
      </c>
      <c r="N133" s="214" t="s">
        <v>43</v>
      </c>
      <c r="O133" s="86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143</v>
      </c>
      <c r="AT133" s="217" t="s">
        <v>138</v>
      </c>
      <c r="AU133" s="217" t="s">
        <v>80</v>
      </c>
      <c r="AY133" s="19" t="s">
        <v>135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80</v>
      </c>
      <c r="BK133" s="218">
        <f>ROUND(I133*H133,2)</f>
        <v>0</v>
      </c>
      <c r="BL133" s="19" t="s">
        <v>143</v>
      </c>
      <c r="BM133" s="217" t="s">
        <v>638</v>
      </c>
    </row>
    <row r="134" s="2" customFormat="1">
      <c r="A134" s="40"/>
      <c r="B134" s="41"/>
      <c r="C134" s="42"/>
      <c r="D134" s="219" t="s">
        <v>145</v>
      </c>
      <c r="E134" s="42"/>
      <c r="F134" s="220" t="s">
        <v>1094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145</v>
      </c>
      <c r="AU134" s="19" t="s">
        <v>80</v>
      </c>
    </row>
    <row r="135" s="2" customFormat="1" ht="16.5" customHeight="1">
      <c r="A135" s="40"/>
      <c r="B135" s="41"/>
      <c r="C135" s="206" t="s">
        <v>501</v>
      </c>
      <c r="D135" s="206" t="s">
        <v>138</v>
      </c>
      <c r="E135" s="207" t="s">
        <v>506</v>
      </c>
      <c r="F135" s="208" t="s">
        <v>1095</v>
      </c>
      <c r="G135" s="209" t="s">
        <v>556</v>
      </c>
      <c r="H135" s="210">
        <v>6</v>
      </c>
      <c r="I135" s="211"/>
      <c r="J135" s="212">
        <f>ROUND(I135*H135,2)</f>
        <v>0</v>
      </c>
      <c r="K135" s="208" t="s">
        <v>19</v>
      </c>
      <c r="L135" s="46"/>
      <c r="M135" s="213" t="s">
        <v>19</v>
      </c>
      <c r="N135" s="214" t="s">
        <v>43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143</v>
      </c>
      <c r="AT135" s="217" t="s">
        <v>138</v>
      </c>
      <c r="AU135" s="217" t="s">
        <v>80</v>
      </c>
      <c r="AY135" s="19" t="s">
        <v>135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80</v>
      </c>
      <c r="BK135" s="218">
        <f>ROUND(I135*H135,2)</f>
        <v>0</v>
      </c>
      <c r="BL135" s="19" t="s">
        <v>143</v>
      </c>
      <c r="BM135" s="217" t="s">
        <v>650</v>
      </c>
    </row>
    <row r="136" s="2" customFormat="1">
      <c r="A136" s="40"/>
      <c r="B136" s="41"/>
      <c r="C136" s="42"/>
      <c r="D136" s="219" t="s">
        <v>145</v>
      </c>
      <c r="E136" s="42"/>
      <c r="F136" s="220" t="s">
        <v>1095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145</v>
      </c>
      <c r="AU136" s="19" t="s">
        <v>80</v>
      </c>
    </row>
    <row r="137" s="2" customFormat="1" ht="16.5" customHeight="1">
      <c r="A137" s="40"/>
      <c r="B137" s="41"/>
      <c r="C137" s="206" t="s">
        <v>506</v>
      </c>
      <c r="D137" s="206" t="s">
        <v>138</v>
      </c>
      <c r="E137" s="207" t="s">
        <v>510</v>
      </c>
      <c r="F137" s="208" t="s">
        <v>1096</v>
      </c>
      <c r="G137" s="209" t="s">
        <v>556</v>
      </c>
      <c r="H137" s="210">
        <v>12</v>
      </c>
      <c r="I137" s="211"/>
      <c r="J137" s="212">
        <f>ROUND(I137*H137,2)</f>
        <v>0</v>
      </c>
      <c r="K137" s="208" t="s">
        <v>19</v>
      </c>
      <c r="L137" s="46"/>
      <c r="M137" s="213" t="s">
        <v>19</v>
      </c>
      <c r="N137" s="214" t="s">
        <v>43</v>
      </c>
      <c r="O137" s="86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7" t="s">
        <v>143</v>
      </c>
      <c r="AT137" s="217" t="s">
        <v>138</v>
      </c>
      <c r="AU137" s="217" t="s">
        <v>80</v>
      </c>
      <c r="AY137" s="19" t="s">
        <v>135</v>
      </c>
      <c r="BE137" s="218">
        <f>IF(N137="základní",J137,0)</f>
        <v>0</v>
      </c>
      <c r="BF137" s="218">
        <f>IF(N137="snížená",J137,0)</f>
        <v>0</v>
      </c>
      <c r="BG137" s="218">
        <f>IF(N137="zákl. přenesená",J137,0)</f>
        <v>0</v>
      </c>
      <c r="BH137" s="218">
        <f>IF(N137="sníž. přenesená",J137,0)</f>
        <v>0</v>
      </c>
      <c r="BI137" s="218">
        <f>IF(N137="nulová",J137,0)</f>
        <v>0</v>
      </c>
      <c r="BJ137" s="19" t="s">
        <v>80</v>
      </c>
      <c r="BK137" s="218">
        <f>ROUND(I137*H137,2)</f>
        <v>0</v>
      </c>
      <c r="BL137" s="19" t="s">
        <v>143</v>
      </c>
      <c r="BM137" s="217" t="s">
        <v>665</v>
      </c>
    </row>
    <row r="138" s="2" customFormat="1">
      <c r="A138" s="40"/>
      <c r="B138" s="41"/>
      <c r="C138" s="42"/>
      <c r="D138" s="219" t="s">
        <v>145</v>
      </c>
      <c r="E138" s="42"/>
      <c r="F138" s="220" t="s">
        <v>1096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145</v>
      </c>
      <c r="AU138" s="19" t="s">
        <v>80</v>
      </c>
    </row>
    <row r="139" s="2" customFormat="1" ht="16.5" customHeight="1">
      <c r="A139" s="40"/>
      <c r="B139" s="41"/>
      <c r="C139" s="206" t="s">
        <v>510</v>
      </c>
      <c r="D139" s="206" t="s">
        <v>138</v>
      </c>
      <c r="E139" s="207" t="s">
        <v>514</v>
      </c>
      <c r="F139" s="208" t="s">
        <v>1097</v>
      </c>
      <c r="G139" s="209" t="s">
        <v>556</v>
      </c>
      <c r="H139" s="210">
        <v>20</v>
      </c>
      <c r="I139" s="211"/>
      <c r="J139" s="212">
        <f>ROUND(I139*H139,2)</f>
        <v>0</v>
      </c>
      <c r="K139" s="208" t="s">
        <v>19</v>
      </c>
      <c r="L139" s="46"/>
      <c r="M139" s="213" t="s">
        <v>19</v>
      </c>
      <c r="N139" s="214" t="s">
        <v>43</v>
      </c>
      <c r="O139" s="86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143</v>
      </c>
      <c r="AT139" s="217" t="s">
        <v>138</v>
      </c>
      <c r="AU139" s="217" t="s">
        <v>80</v>
      </c>
      <c r="AY139" s="19" t="s">
        <v>135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80</v>
      </c>
      <c r="BK139" s="218">
        <f>ROUND(I139*H139,2)</f>
        <v>0</v>
      </c>
      <c r="BL139" s="19" t="s">
        <v>143</v>
      </c>
      <c r="BM139" s="217" t="s">
        <v>676</v>
      </c>
    </row>
    <row r="140" s="2" customFormat="1">
      <c r="A140" s="40"/>
      <c r="B140" s="41"/>
      <c r="C140" s="42"/>
      <c r="D140" s="219" t="s">
        <v>145</v>
      </c>
      <c r="E140" s="42"/>
      <c r="F140" s="220" t="s">
        <v>1097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145</v>
      </c>
      <c r="AU140" s="19" t="s">
        <v>80</v>
      </c>
    </row>
    <row r="141" s="2" customFormat="1" ht="16.5" customHeight="1">
      <c r="A141" s="40"/>
      <c r="B141" s="41"/>
      <c r="C141" s="206" t="s">
        <v>514</v>
      </c>
      <c r="D141" s="206" t="s">
        <v>138</v>
      </c>
      <c r="E141" s="207" t="s">
        <v>521</v>
      </c>
      <c r="F141" s="208" t="s">
        <v>1098</v>
      </c>
      <c r="G141" s="209" t="s">
        <v>556</v>
      </c>
      <c r="H141" s="210">
        <v>18</v>
      </c>
      <c r="I141" s="211"/>
      <c r="J141" s="212">
        <f>ROUND(I141*H141,2)</f>
        <v>0</v>
      </c>
      <c r="K141" s="208" t="s">
        <v>19</v>
      </c>
      <c r="L141" s="46"/>
      <c r="M141" s="213" t="s">
        <v>19</v>
      </c>
      <c r="N141" s="214" t="s">
        <v>43</v>
      </c>
      <c r="O141" s="86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7" t="s">
        <v>143</v>
      </c>
      <c r="AT141" s="217" t="s">
        <v>138</v>
      </c>
      <c r="AU141" s="217" t="s">
        <v>80</v>
      </c>
      <c r="AY141" s="19" t="s">
        <v>135</v>
      </c>
      <c r="BE141" s="218">
        <f>IF(N141="základní",J141,0)</f>
        <v>0</v>
      </c>
      <c r="BF141" s="218">
        <f>IF(N141="snížená",J141,0)</f>
        <v>0</v>
      </c>
      <c r="BG141" s="218">
        <f>IF(N141="zákl. přenesená",J141,0)</f>
        <v>0</v>
      </c>
      <c r="BH141" s="218">
        <f>IF(N141="sníž. přenesená",J141,0)</f>
        <v>0</v>
      </c>
      <c r="BI141" s="218">
        <f>IF(N141="nulová",J141,0)</f>
        <v>0</v>
      </c>
      <c r="BJ141" s="19" t="s">
        <v>80</v>
      </c>
      <c r="BK141" s="218">
        <f>ROUND(I141*H141,2)</f>
        <v>0</v>
      </c>
      <c r="BL141" s="19" t="s">
        <v>143</v>
      </c>
      <c r="BM141" s="217" t="s">
        <v>690</v>
      </c>
    </row>
    <row r="142" s="2" customFormat="1">
      <c r="A142" s="40"/>
      <c r="B142" s="41"/>
      <c r="C142" s="42"/>
      <c r="D142" s="219" t="s">
        <v>145</v>
      </c>
      <c r="E142" s="42"/>
      <c r="F142" s="220" t="s">
        <v>1098</v>
      </c>
      <c r="G142" s="42"/>
      <c r="H142" s="42"/>
      <c r="I142" s="221"/>
      <c r="J142" s="42"/>
      <c r="K142" s="42"/>
      <c r="L142" s="46"/>
      <c r="M142" s="222"/>
      <c r="N142" s="223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145</v>
      </c>
      <c r="AU142" s="19" t="s">
        <v>80</v>
      </c>
    </row>
    <row r="143" s="2" customFormat="1" ht="16.5" customHeight="1">
      <c r="A143" s="40"/>
      <c r="B143" s="41"/>
      <c r="C143" s="206" t="s">
        <v>521</v>
      </c>
      <c r="D143" s="206" t="s">
        <v>138</v>
      </c>
      <c r="E143" s="207" t="s">
        <v>527</v>
      </c>
      <c r="F143" s="208" t="s">
        <v>1099</v>
      </c>
      <c r="G143" s="209" t="s">
        <v>556</v>
      </c>
      <c r="H143" s="210">
        <v>118</v>
      </c>
      <c r="I143" s="211"/>
      <c r="J143" s="212">
        <f>ROUND(I143*H143,2)</f>
        <v>0</v>
      </c>
      <c r="K143" s="208" t="s">
        <v>19</v>
      </c>
      <c r="L143" s="46"/>
      <c r="M143" s="213" t="s">
        <v>19</v>
      </c>
      <c r="N143" s="214" t="s">
        <v>43</v>
      </c>
      <c r="O143" s="86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7" t="s">
        <v>143</v>
      </c>
      <c r="AT143" s="217" t="s">
        <v>138</v>
      </c>
      <c r="AU143" s="217" t="s">
        <v>80</v>
      </c>
      <c r="AY143" s="19" t="s">
        <v>135</v>
      </c>
      <c r="BE143" s="218">
        <f>IF(N143="základní",J143,0)</f>
        <v>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9" t="s">
        <v>80</v>
      </c>
      <c r="BK143" s="218">
        <f>ROUND(I143*H143,2)</f>
        <v>0</v>
      </c>
      <c r="BL143" s="19" t="s">
        <v>143</v>
      </c>
      <c r="BM143" s="217" t="s">
        <v>702</v>
      </c>
    </row>
    <row r="144" s="2" customFormat="1">
      <c r="A144" s="40"/>
      <c r="B144" s="41"/>
      <c r="C144" s="42"/>
      <c r="D144" s="219" t="s">
        <v>145</v>
      </c>
      <c r="E144" s="42"/>
      <c r="F144" s="220" t="s">
        <v>1099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145</v>
      </c>
      <c r="AU144" s="19" t="s">
        <v>80</v>
      </c>
    </row>
    <row r="145" s="2" customFormat="1" ht="16.5" customHeight="1">
      <c r="A145" s="40"/>
      <c r="B145" s="41"/>
      <c r="C145" s="206" t="s">
        <v>527</v>
      </c>
      <c r="D145" s="206" t="s">
        <v>138</v>
      </c>
      <c r="E145" s="207" t="s">
        <v>499</v>
      </c>
      <c r="F145" s="208" t="s">
        <v>1100</v>
      </c>
      <c r="G145" s="209" t="s">
        <v>188</v>
      </c>
      <c r="H145" s="210">
        <v>215</v>
      </c>
      <c r="I145" s="211"/>
      <c r="J145" s="212">
        <f>ROUND(I145*H145,2)</f>
        <v>0</v>
      </c>
      <c r="K145" s="208" t="s">
        <v>19</v>
      </c>
      <c r="L145" s="46"/>
      <c r="M145" s="213" t="s">
        <v>19</v>
      </c>
      <c r="N145" s="214" t="s">
        <v>43</v>
      </c>
      <c r="O145" s="86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143</v>
      </c>
      <c r="AT145" s="217" t="s">
        <v>138</v>
      </c>
      <c r="AU145" s="217" t="s">
        <v>80</v>
      </c>
      <c r="AY145" s="19" t="s">
        <v>135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80</v>
      </c>
      <c r="BK145" s="218">
        <f>ROUND(I145*H145,2)</f>
        <v>0</v>
      </c>
      <c r="BL145" s="19" t="s">
        <v>143</v>
      </c>
      <c r="BM145" s="217" t="s">
        <v>714</v>
      </c>
    </row>
    <row r="146" s="2" customFormat="1">
      <c r="A146" s="40"/>
      <c r="B146" s="41"/>
      <c r="C146" s="42"/>
      <c r="D146" s="219" t="s">
        <v>145</v>
      </c>
      <c r="E146" s="42"/>
      <c r="F146" s="220" t="s">
        <v>1100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145</v>
      </c>
      <c r="AU146" s="19" t="s">
        <v>80</v>
      </c>
    </row>
    <row r="147" s="2" customFormat="1" ht="16.5" customHeight="1">
      <c r="A147" s="40"/>
      <c r="B147" s="41"/>
      <c r="C147" s="206" t="s">
        <v>499</v>
      </c>
      <c r="D147" s="206" t="s">
        <v>138</v>
      </c>
      <c r="E147" s="207" t="s">
        <v>539</v>
      </c>
      <c r="F147" s="208" t="s">
        <v>1101</v>
      </c>
      <c r="G147" s="209" t="s">
        <v>188</v>
      </c>
      <c r="H147" s="210">
        <v>18</v>
      </c>
      <c r="I147" s="211"/>
      <c r="J147" s="212">
        <f>ROUND(I147*H147,2)</f>
        <v>0</v>
      </c>
      <c r="K147" s="208" t="s">
        <v>19</v>
      </c>
      <c r="L147" s="46"/>
      <c r="M147" s="213" t="s">
        <v>19</v>
      </c>
      <c r="N147" s="214" t="s">
        <v>43</v>
      </c>
      <c r="O147" s="86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7" t="s">
        <v>143</v>
      </c>
      <c r="AT147" s="217" t="s">
        <v>138</v>
      </c>
      <c r="AU147" s="217" t="s">
        <v>80</v>
      </c>
      <c r="AY147" s="19" t="s">
        <v>135</v>
      </c>
      <c r="BE147" s="218">
        <f>IF(N147="základní",J147,0)</f>
        <v>0</v>
      </c>
      <c r="BF147" s="218">
        <f>IF(N147="snížená",J147,0)</f>
        <v>0</v>
      </c>
      <c r="BG147" s="218">
        <f>IF(N147="zákl. přenesená",J147,0)</f>
        <v>0</v>
      </c>
      <c r="BH147" s="218">
        <f>IF(N147="sníž. přenesená",J147,0)</f>
        <v>0</v>
      </c>
      <c r="BI147" s="218">
        <f>IF(N147="nulová",J147,0)</f>
        <v>0</v>
      </c>
      <c r="BJ147" s="19" t="s">
        <v>80</v>
      </c>
      <c r="BK147" s="218">
        <f>ROUND(I147*H147,2)</f>
        <v>0</v>
      </c>
      <c r="BL147" s="19" t="s">
        <v>143</v>
      </c>
      <c r="BM147" s="217" t="s">
        <v>726</v>
      </c>
    </row>
    <row r="148" s="2" customFormat="1">
      <c r="A148" s="40"/>
      <c r="B148" s="41"/>
      <c r="C148" s="42"/>
      <c r="D148" s="219" t="s">
        <v>145</v>
      </c>
      <c r="E148" s="42"/>
      <c r="F148" s="220" t="s">
        <v>1101</v>
      </c>
      <c r="G148" s="42"/>
      <c r="H148" s="42"/>
      <c r="I148" s="221"/>
      <c r="J148" s="42"/>
      <c r="K148" s="42"/>
      <c r="L148" s="46"/>
      <c r="M148" s="222"/>
      <c r="N148" s="223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145</v>
      </c>
      <c r="AU148" s="19" t="s">
        <v>80</v>
      </c>
    </row>
    <row r="149" s="2" customFormat="1" ht="16.5" customHeight="1">
      <c r="A149" s="40"/>
      <c r="B149" s="41"/>
      <c r="C149" s="206" t="s">
        <v>539</v>
      </c>
      <c r="D149" s="206" t="s">
        <v>138</v>
      </c>
      <c r="E149" s="207" t="s">
        <v>545</v>
      </c>
      <c r="F149" s="208" t="s">
        <v>1102</v>
      </c>
      <c r="G149" s="209" t="s">
        <v>188</v>
      </c>
      <c r="H149" s="210">
        <v>10</v>
      </c>
      <c r="I149" s="211"/>
      <c r="J149" s="212">
        <f>ROUND(I149*H149,2)</f>
        <v>0</v>
      </c>
      <c r="K149" s="208" t="s">
        <v>19</v>
      </c>
      <c r="L149" s="46"/>
      <c r="M149" s="213" t="s">
        <v>19</v>
      </c>
      <c r="N149" s="214" t="s">
        <v>43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143</v>
      </c>
      <c r="AT149" s="217" t="s">
        <v>138</v>
      </c>
      <c r="AU149" s="217" t="s">
        <v>80</v>
      </c>
      <c r="AY149" s="19" t="s">
        <v>135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80</v>
      </c>
      <c r="BK149" s="218">
        <f>ROUND(I149*H149,2)</f>
        <v>0</v>
      </c>
      <c r="BL149" s="19" t="s">
        <v>143</v>
      </c>
      <c r="BM149" s="217" t="s">
        <v>739</v>
      </c>
    </row>
    <row r="150" s="2" customFormat="1">
      <c r="A150" s="40"/>
      <c r="B150" s="41"/>
      <c r="C150" s="42"/>
      <c r="D150" s="219" t="s">
        <v>145</v>
      </c>
      <c r="E150" s="42"/>
      <c r="F150" s="220" t="s">
        <v>1102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145</v>
      </c>
      <c r="AU150" s="19" t="s">
        <v>80</v>
      </c>
    </row>
    <row r="151" s="2" customFormat="1" ht="16.5" customHeight="1">
      <c r="A151" s="40"/>
      <c r="B151" s="41"/>
      <c r="C151" s="206" t="s">
        <v>545</v>
      </c>
      <c r="D151" s="206" t="s">
        <v>138</v>
      </c>
      <c r="E151" s="207" t="s">
        <v>553</v>
      </c>
      <c r="F151" s="208" t="s">
        <v>1103</v>
      </c>
      <c r="G151" s="209" t="s">
        <v>188</v>
      </c>
      <c r="H151" s="210">
        <v>26</v>
      </c>
      <c r="I151" s="211"/>
      <c r="J151" s="212">
        <f>ROUND(I151*H151,2)</f>
        <v>0</v>
      </c>
      <c r="K151" s="208" t="s">
        <v>19</v>
      </c>
      <c r="L151" s="46"/>
      <c r="M151" s="213" t="s">
        <v>19</v>
      </c>
      <c r="N151" s="214" t="s">
        <v>43</v>
      </c>
      <c r="O151" s="86"/>
      <c r="P151" s="215">
        <f>O151*H151</f>
        <v>0</v>
      </c>
      <c r="Q151" s="215">
        <v>0</v>
      </c>
      <c r="R151" s="215">
        <f>Q151*H151</f>
        <v>0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143</v>
      </c>
      <c r="AT151" s="217" t="s">
        <v>138</v>
      </c>
      <c r="AU151" s="217" t="s">
        <v>80</v>
      </c>
      <c r="AY151" s="19" t="s">
        <v>135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80</v>
      </c>
      <c r="BK151" s="218">
        <f>ROUND(I151*H151,2)</f>
        <v>0</v>
      </c>
      <c r="BL151" s="19" t="s">
        <v>143</v>
      </c>
      <c r="BM151" s="217" t="s">
        <v>749</v>
      </c>
    </row>
    <row r="152" s="2" customFormat="1">
      <c r="A152" s="40"/>
      <c r="B152" s="41"/>
      <c r="C152" s="42"/>
      <c r="D152" s="219" t="s">
        <v>145</v>
      </c>
      <c r="E152" s="42"/>
      <c r="F152" s="220" t="s">
        <v>1103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145</v>
      </c>
      <c r="AU152" s="19" t="s">
        <v>80</v>
      </c>
    </row>
    <row r="153" s="2" customFormat="1" ht="16.5" customHeight="1">
      <c r="A153" s="40"/>
      <c r="B153" s="41"/>
      <c r="C153" s="206" t="s">
        <v>553</v>
      </c>
      <c r="D153" s="206" t="s">
        <v>138</v>
      </c>
      <c r="E153" s="207" t="s">
        <v>558</v>
      </c>
      <c r="F153" s="208" t="s">
        <v>1104</v>
      </c>
      <c r="G153" s="209" t="s">
        <v>188</v>
      </c>
      <c r="H153" s="210">
        <v>345</v>
      </c>
      <c r="I153" s="211"/>
      <c r="J153" s="212">
        <f>ROUND(I153*H153,2)</f>
        <v>0</v>
      </c>
      <c r="K153" s="208" t="s">
        <v>19</v>
      </c>
      <c r="L153" s="46"/>
      <c r="M153" s="213" t="s">
        <v>19</v>
      </c>
      <c r="N153" s="214" t="s">
        <v>43</v>
      </c>
      <c r="O153" s="86"/>
      <c r="P153" s="215">
        <f>O153*H153</f>
        <v>0</v>
      </c>
      <c r="Q153" s="215">
        <v>0</v>
      </c>
      <c r="R153" s="215">
        <f>Q153*H153</f>
        <v>0</v>
      </c>
      <c r="S153" s="215">
        <v>0</v>
      </c>
      <c r="T153" s="216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7" t="s">
        <v>143</v>
      </c>
      <c r="AT153" s="217" t="s">
        <v>138</v>
      </c>
      <c r="AU153" s="217" t="s">
        <v>80</v>
      </c>
      <c r="AY153" s="19" t="s">
        <v>135</v>
      </c>
      <c r="BE153" s="218">
        <f>IF(N153="základní",J153,0)</f>
        <v>0</v>
      </c>
      <c r="BF153" s="218">
        <f>IF(N153="snížená",J153,0)</f>
        <v>0</v>
      </c>
      <c r="BG153" s="218">
        <f>IF(N153="zákl. přenesená",J153,0)</f>
        <v>0</v>
      </c>
      <c r="BH153" s="218">
        <f>IF(N153="sníž. přenesená",J153,0)</f>
        <v>0</v>
      </c>
      <c r="BI153" s="218">
        <f>IF(N153="nulová",J153,0)</f>
        <v>0</v>
      </c>
      <c r="BJ153" s="19" t="s">
        <v>80</v>
      </c>
      <c r="BK153" s="218">
        <f>ROUND(I153*H153,2)</f>
        <v>0</v>
      </c>
      <c r="BL153" s="19" t="s">
        <v>143</v>
      </c>
      <c r="BM153" s="217" t="s">
        <v>760</v>
      </c>
    </row>
    <row r="154" s="2" customFormat="1">
      <c r="A154" s="40"/>
      <c r="B154" s="41"/>
      <c r="C154" s="42"/>
      <c r="D154" s="219" t="s">
        <v>145</v>
      </c>
      <c r="E154" s="42"/>
      <c r="F154" s="220" t="s">
        <v>1105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145</v>
      </c>
      <c r="AU154" s="19" t="s">
        <v>80</v>
      </c>
    </row>
    <row r="155" s="2" customFormat="1" ht="16.5" customHeight="1">
      <c r="A155" s="40"/>
      <c r="B155" s="41"/>
      <c r="C155" s="206" t="s">
        <v>558</v>
      </c>
      <c r="D155" s="206" t="s">
        <v>138</v>
      </c>
      <c r="E155" s="207" t="s">
        <v>562</v>
      </c>
      <c r="F155" s="208" t="s">
        <v>1106</v>
      </c>
      <c r="G155" s="209" t="s">
        <v>188</v>
      </c>
      <c r="H155" s="210">
        <v>27</v>
      </c>
      <c r="I155" s="211"/>
      <c r="J155" s="212">
        <f>ROUND(I155*H155,2)</f>
        <v>0</v>
      </c>
      <c r="K155" s="208" t="s">
        <v>19</v>
      </c>
      <c r="L155" s="46"/>
      <c r="M155" s="213" t="s">
        <v>19</v>
      </c>
      <c r="N155" s="214" t="s">
        <v>43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143</v>
      </c>
      <c r="AT155" s="217" t="s">
        <v>138</v>
      </c>
      <c r="AU155" s="217" t="s">
        <v>80</v>
      </c>
      <c r="AY155" s="19" t="s">
        <v>135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80</v>
      </c>
      <c r="BK155" s="218">
        <f>ROUND(I155*H155,2)</f>
        <v>0</v>
      </c>
      <c r="BL155" s="19" t="s">
        <v>143</v>
      </c>
      <c r="BM155" s="217" t="s">
        <v>777</v>
      </c>
    </row>
    <row r="156" s="2" customFormat="1">
      <c r="A156" s="40"/>
      <c r="B156" s="41"/>
      <c r="C156" s="42"/>
      <c r="D156" s="219" t="s">
        <v>145</v>
      </c>
      <c r="E156" s="42"/>
      <c r="F156" s="220" t="s">
        <v>1107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145</v>
      </c>
      <c r="AU156" s="19" t="s">
        <v>80</v>
      </c>
    </row>
    <row r="157" s="2" customFormat="1" ht="16.5" customHeight="1">
      <c r="A157" s="40"/>
      <c r="B157" s="41"/>
      <c r="C157" s="206" t="s">
        <v>562</v>
      </c>
      <c r="D157" s="206" t="s">
        <v>138</v>
      </c>
      <c r="E157" s="207" t="s">
        <v>566</v>
      </c>
      <c r="F157" s="208" t="s">
        <v>1108</v>
      </c>
      <c r="G157" s="209" t="s">
        <v>556</v>
      </c>
      <c r="H157" s="210">
        <v>89</v>
      </c>
      <c r="I157" s="211"/>
      <c r="J157" s="212">
        <f>ROUND(I157*H157,2)</f>
        <v>0</v>
      </c>
      <c r="K157" s="208" t="s">
        <v>19</v>
      </c>
      <c r="L157" s="46"/>
      <c r="M157" s="213" t="s">
        <v>19</v>
      </c>
      <c r="N157" s="214" t="s">
        <v>43</v>
      </c>
      <c r="O157" s="86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143</v>
      </c>
      <c r="AT157" s="217" t="s">
        <v>138</v>
      </c>
      <c r="AU157" s="217" t="s">
        <v>80</v>
      </c>
      <c r="AY157" s="19" t="s">
        <v>135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80</v>
      </c>
      <c r="BK157" s="218">
        <f>ROUND(I157*H157,2)</f>
        <v>0</v>
      </c>
      <c r="BL157" s="19" t="s">
        <v>143</v>
      </c>
      <c r="BM157" s="217" t="s">
        <v>793</v>
      </c>
    </row>
    <row r="158" s="2" customFormat="1">
      <c r="A158" s="40"/>
      <c r="B158" s="41"/>
      <c r="C158" s="42"/>
      <c r="D158" s="219" t="s">
        <v>145</v>
      </c>
      <c r="E158" s="42"/>
      <c r="F158" s="220" t="s">
        <v>1109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145</v>
      </c>
      <c r="AU158" s="19" t="s">
        <v>80</v>
      </c>
    </row>
    <row r="159" s="2" customFormat="1" ht="16.5" customHeight="1">
      <c r="A159" s="40"/>
      <c r="B159" s="41"/>
      <c r="C159" s="206" t="s">
        <v>566</v>
      </c>
      <c r="D159" s="206" t="s">
        <v>138</v>
      </c>
      <c r="E159" s="207" t="s">
        <v>570</v>
      </c>
      <c r="F159" s="208" t="s">
        <v>1110</v>
      </c>
      <c r="G159" s="209" t="s">
        <v>556</v>
      </c>
      <c r="H159" s="210">
        <v>5</v>
      </c>
      <c r="I159" s="211"/>
      <c r="J159" s="212">
        <f>ROUND(I159*H159,2)</f>
        <v>0</v>
      </c>
      <c r="K159" s="208" t="s">
        <v>19</v>
      </c>
      <c r="L159" s="46"/>
      <c r="M159" s="213" t="s">
        <v>19</v>
      </c>
      <c r="N159" s="214" t="s">
        <v>43</v>
      </c>
      <c r="O159" s="86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143</v>
      </c>
      <c r="AT159" s="217" t="s">
        <v>138</v>
      </c>
      <c r="AU159" s="217" t="s">
        <v>80</v>
      </c>
      <c r="AY159" s="19" t="s">
        <v>135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80</v>
      </c>
      <c r="BK159" s="218">
        <f>ROUND(I159*H159,2)</f>
        <v>0</v>
      </c>
      <c r="BL159" s="19" t="s">
        <v>143</v>
      </c>
      <c r="BM159" s="217" t="s">
        <v>804</v>
      </c>
    </row>
    <row r="160" s="2" customFormat="1">
      <c r="A160" s="40"/>
      <c r="B160" s="41"/>
      <c r="C160" s="42"/>
      <c r="D160" s="219" t="s">
        <v>145</v>
      </c>
      <c r="E160" s="42"/>
      <c r="F160" s="220" t="s">
        <v>1111</v>
      </c>
      <c r="G160" s="42"/>
      <c r="H160" s="42"/>
      <c r="I160" s="221"/>
      <c r="J160" s="42"/>
      <c r="K160" s="42"/>
      <c r="L160" s="46"/>
      <c r="M160" s="222"/>
      <c r="N160" s="223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145</v>
      </c>
      <c r="AU160" s="19" t="s">
        <v>80</v>
      </c>
    </row>
    <row r="161" s="2" customFormat="1" ht="16.5" customHeight="1">
      <c r="A161" s="40"/>
      <c r="B161" s="41"/>
      <c r="C161" s="206" t="s">
        <v>570</v>
      </c>
      <c r="D161" s="206" t="s">
        <v>138</v>
      </c>
      <c r="E161" s="207" t="s">
        <v>574</v>
      </c>
      <c r="F161" s="208" t="s">
        <v>1112</v>
      </c>
      <c r="G161" s="209" t="s">
        <v>556</v>
      </c>
      <c r="H161" s="210">
        <v>4</v>
      </c>
      <c r="I161" s="211"/>
      <c r="J161" s="212">
        <f>ROUND(I161*H161,2)</f>
        <v>0</v>
      </c>
      <c r="K161" s="208" t="s">
        <v>19</v>
      </c>
      <c r="L161" s="46"/>
      <c r="M161" s="213" t="s">
        <v>19</v>
      </c>
      <c r="N161" s="214" t="s">
        <v>43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143</v>
      </c>
      <c r="AT161" s="217" t="s">
        <v>138</v>
      </c>
      <c r="AU161" s="217" t="s">
        <v>80</v>
      </c>
      <c r="AY161" s="19" t="s">
        <v>135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80</v>
      </c>
      <c r="BK161" s="218">
        <f>ROUND(I161*H161,2)</f>
        <v>0</v>
      </c>
      <c r="BL161" s="19" t="s">
        <v>143</v>
      </c>
      <c r="BM161" s="217" t="s">
        <v>818</v>
      </c>
    </row>
    <row r="162" s="2" customFormat="1">
      <c r="A162" s="40"/>
      <c r="B162" s="41"/>
      <c r="C162" s="42"/>
      <c r="D162" s="219" t="s">
        <v>145</v>
      </c>
      <c r="E162" s="42"/>
      <c r="F162" s="220" t="s">
        <v>1113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145</v>
      </c>
      <c r="AU162" s="19" t="s">
        <v>80</v>
      </c>
    </row>
    <row r="163" s="2" customFormat="1" ht="16.5" customHeight="1">
      <c r="A163" s="40"/>
      <c r="B163" s="41"/>
      <c r="C163" s="206" t="s">
        <v>574</v>
      </c>
      <c r="D163" s="206" t="s">
        <v>138</v>
      </c>
      <c r="E163" s="207" t="s">
        <v>578</v>
      </c>
      <c r="F163" s="208" t="s">
        <v>1114</v>
      </c>
      <c r="G163" s="209" t="s">
        <v>556</v>
      </c>
      <c r="H163" s="210">
        <v>2</v>
      </c>
      <c r="I163" s="211"/>
      <c r="J163" s="212">
        <f>ROUND(I163*H163,2)</f>
        <v>0</v>
      </c>
      <c r="K163" s="208" t="s">
        <v>19</v>
      </c>
      <c r="L163" s="46"/>
      <c r="M163" s="213" t="s">
        <v>19</v>
      </c>
      <c r="N163" s="214" t="s">
        <v>43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143</v>
      </c>
      <c r="AT163" s="217" t="s">
        <v>138</v>
      </c>
      <c r="AU163" s="217" t="s">
        <v>80</v>
      </c>
      <c r="AY163" s="19" t="s">
        <v>135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80</v>
      </c>
      <c r="BK163" s="218">
        <f>ROUND(I163*H163,2)</f>
        <v>0</v>
      </c>
      <c r="BL163" s="19" t="s">
        <v>143</v>
      </c>
      <c r="BM163" s="217" t="s">
        <v>831</v>
      </c>
    </row>
    <row r="164" s="2" customFormat="1">
      <c r="A164" s="40"/>
      <c r="B164" s="41"/>
      <c r="C164" s="42"/>
      <c r="D164" s="219" t="s">
        <v>145</v>
      </c>
      <c r="E164" s="42"/>
      <c r="F164" s="220" t="s">
        <v>1115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145</v>
      </c>
      <c r="AU164" s="19" t="s">
        <v>80</v>
      </c>
    </row>
    <row r="165" s="2" customFormat="1" ht="16.5" customHeight="1">
      <c r="A165" s="40"/>
      <c r="B165" s="41"/>
      <c r="C165" s="206" t="s">
        <v>578</v>
      </c>
      <c r="D165" s="206" t="s">
        <v>138</v>
      </c>
      <c r="E165" s="207" t="s">
        <v>582</v>
      </c>
      <c r="F165" s="208" t="s">
        <v>1116</v>
      </c>
      <c r="G165" s="209" t="s">
        <v>556</v>
      </c>
      <c r="H165" s="210">
        <v>1</v>
      </c>
      <c r="I165" s="211"/>
      <c r="J165" s="212">
        <f>ROUND(I165*H165,2)</f>
        <v>0</v>
      </c>
      <c r="K165" s="208" t="s">
        <v>19</v>
      </c>
      <c r="L165" s="46"/>
      <c r="M165" s="213" t="s">
        <v>19</v>
      </c>
      <c r="N165" s="214" t="s">
        <v>43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143</v>
      </c>
      <c r="AT165" s="217" t="s">
        <v>138</v>
      </c>
      <c r="AU165" s="217" t="s">
        <v>80</v>
      </c>
      <c r="AY165" s="19" t="s">
        <v>135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80</v>
      </c>
      <c r="BK165" s="218">
        <f>ROUND(I165*H165,2)</f>
        <v>0</v>
      </c>
      <c r="BL165" s="19" t="s">
        <v>143</v>
      </c>
      <c r="BM165" s="217" t="s">
        <v>846</v>
      </c>
    </row>
    <row r="166" s="2" customFormat="1">
      <c r="A166" s="40"/>
      <c r="B166" s="41"/>
      <c r="C166" s="42"/>
      <c r="D166" s="219" t="s">
        <v>145</v>
      </c>
      <c r="E166" s="42"/>
      <c r="F166" s="220" t="s">
        <v>1116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145</v>
      </c>
      <c r="AU166" s="19" t="s">
        <v>80</v>
      </c>
    </row>
    <row r="167" s="2" customFormat="1" ht="16.5" customHeight="1">
      <c r="A167" s="40"/>
      <c r="B167" s="41"/>
      <c r="C167" s="206" t="s">
        <v>582</v>
      </c>
      <c r="D167" s="206" t="s">
        <v>138</v>
      </c>
      <c r="E167" s="207" t="s">
        <v>586</v>
      </c>
      <c r="F167" s="208" t="s">
        <v>1117</v>
      </c>
      <c r="G167" s="209" t="s">
        <v>556</v>
      </c>
      <c r="H167" s="210">
        <v>3</v>
      </c>
      <c r="I167" s="211"/>
      <c r="J167" s="212">
        <f>ROUND(I167*H167,2)</f>
        <v>0</v>
      </c>
      <c r="K167" s="208" t="s">
        <v>19</v>
      </c>
      <c r="L167" s="46"/>
      <c r="M167" s="213" t="s">
        <v>19</v>
      </c>
      <c r="N167" s="214" t="s">
        <v>43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143</v>
      </c>
      <c r="AT167" s="217" t="s">
        <v>138</v>
      </c>
      <c r="AU167" s="217" t="s">
        <v>80</v>
      </c>
      <c r="AY167" s="19" t="s">
        <v>135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80</v>
      </c>
      <c r="BK167" s="218">
        <f>ROUND(I167*H167,2)</f>
        <v>0</v>
      </c>
      <c r="BL167" s="19" t="s">
        <v>143</v>
      </c>
      <c r="BM167" s="217" t="s">
        <v>867</v>
      </c>
    </row>
    <row r="168" s="2" customFormat="1">
      <c r="A168" s="40"/>
      <c r="B168" s="41"/>
      <c r="C168" s="42"/>
      <c r="D168" s="219" t="s">
        <v>145</v>
      </c>
      <c r="E168" s="42"/>
      <c r="F168" s="220" t="s">
        <v>1117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145</v>
      </c>
      <c r="AU168" s="19" t="s">
        <v>80</v>
      </c>
    </row>
    <row r="169" s="2" customFormat="1" ht="16.5" customHeight="1">
      <c r="A169" s="40"/>
      <c r="B169" s="41"/>
      <c r="C169" s="206" t="s">
        <v>586</v>
      </c>
      <c r="D169" s="206" t="s">
        <v>138</v>
      </c>
      <c r="E169" s="207" t="s">
        <v>590</v>
      </c>
      <c r="F169" s="208" t="s">
        <v>1118</v>
      </c>
      <c r="G169" s="209" t="s">
        <v>556</v>
      </c>
      <c r="H169" s="210">
        <v>4</v>
      </c>
      <c r="I169" s="211"/>
      <c r="J169" s="212">
        <f>ROUND(I169*H169,2)</f>
        <v>0</v>
      </c>
      <c r="K169" s="208" t="s">
        <v>19</v>
      </c>
      <c r="L169" s="46"/>
      <c r="M169" s="213" t="s">
        <v>19</v>
      </c>
      <c r="N169" s="214" t="s">
        <v>43</v>
      </c>
      <c r="O169" s="86"/>
      <c r="P169" s="215">
        <f>O169*H169</f>
        <v>0</v>
      </c>
      <c r="Q169" s="215">
        <v>0</v>
      </c>
      <c r="R169" s="215">
        <f>Q169*H169</f>
        <v>0</v>
      </c>
      <c r="S169" s="215">
        <v>0</v>
      </c>
      <c r="T169" s="216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7" t="s">
        <v>143</v>
      </c>
      <c r="AT169" s="217" t="s">
        <v>138</v>
      </c>
      <c r="AU169" s="217" t="s">
        <v>80</v>
      </c>
      <c r="AY169" s="19" t="s">
        <v>135</v>
      </c>
      <c r="BE169" s="218">
        <f>IF(N169="základní",J169,0)</f>
        <v>0</v>
      </c>
      <c r="BF169" s="218">
        <f>IF(N169="snížená",J169,0)</f>
        <v>0</v>
      </c>
      <c r="BG169" s="218">
        <f>IF(N169="zákl. přenesená",J169,0)</f>
        <v>0</v>
      </c>
      <c r="BH169" s="218">
        <f>IF(N169="sníž. přenesená",J169,0)</f>
        <v>0</v>
      </c>
      <c r="BI169" s="218">
        <f>IF(N169="nulová",J169,0)</f>
        <v>0</v>
      </c>
      <c r="BJ169" s="19" t="s">
        <v>80</v>
      </c>
      <c r="BK169" s="218">
        <f>ROUND(I169*H169,2)</f>
        <v>0</v>
      </c>
      <c r="BL169" s="19" t="s">
        <v>143</v>
      </c>
      <c r="BM169" s="217" t="s">
        <v>884</v>
      </c>
    </row>
    <row r="170" s="2" customFormat="1">
      <c r="A170" s="40"/>
      <c r="B170" s="41"/>
      <c r="C170" s="42"/>
      <c r="D170" s="219" t="s">
        <v>145</v>
      </c>
      <c r="E170" s="42"/>
      <c r="F170" s="220" t="s">
        <v>1118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145</v>
      </c>
      <c r="AU170" s="19" t="s">
        <v>80</v>
      </c>
    </row>
    <row r="171" s="2" customFormat="1" ht="16.5" customHeight="1">
      <c r="A171" s="40"/>
      <c r="B171" s="41"/>
      <c r="C171" s="206" t="s">
        <v>590</v>
      </c>
      <c r="D171" s="206" t="s">
        <v>138</v>
      </c>
      <c r="E171" s="207" t="s">
        <v>596</v>
      </c>
      <c r="F171" s="208" t="s">
        <v>1119</v>
      </c>
      <c r="G171" s="209" t="s">
        <v>556</v>
      </c>
      <c r="H171" s="210">
        <v>5</v>
      </c>
      <c r="I171" s="211"/>
      <c r="J171" s="212">
        <f>ROUND(I171*H171,2)</f>
        <v>0</v>
      </c>
      <c r="K171" s="208" t="s">
        <v>19</v>
      </c>
      <c r="L171" s="46"/>
      <c r="M171" s="213" t="s">
        <v>19</v>
      </c>
      <c r="N171" s="214" t="s">
        <v>43</v>
      </c>
      <c r="O171" s="86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143</v>
      </c>
      <c r="AT171" s="217" t="s">
        <v>138</v>
      </c>
      <c r="AU171" s="217" t="s">
        <v>80</v>
      </c>
      <c r="AY171" s="19" t="s">
        <v>135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80</v>
      </c>
      <c r="BK171" s="218">
        <f>ROUND(I171*H171,2)</f>
        <v>0</v>
      </c>
      <c r="BL171" s="19" t="s">
        <v>143</v>
      </c>
      <c r="BM171" s="217" t="s">
        <v>904</v>
      </c>
    </row>
    <row r="172" s="2" customFormat="1">
      <c r="A172" s="40"/>
      <c r="B172" s="41"/>
      <c r="C172" s="42"/>
      <c r="D172" s="219" t="s">
        <v>145</v>
      </c>
      <c r="E172" s="42"/>
      <c r="F172" s="220" t="s">
        <v>1119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145</v>
      </c>
      <c r="AU172" s="19" t="s">
        <v>80</v>
      </c>
    </row>
    <row r="173" s="2" customFormat="1" ht="16.5" customHeight="1">
      <c r="A173" s="40"/>
      <c r="B173" s="41"/>
      <c r="C173" s="206" t="s">
        <v>596</v>
      </c>
      <c r="D173" s="206" t="s">
        <v>138</v>
      </c>
      <c r="E173" s="207" t="s">
        <v>600</v>
      </c>
      <c r="F173" s="208" t="s">
        <v>1120</v>
      </c>
      <c r="G173" s="209" t="s">
        <v>556</v>
      </c>
      <c r="H173" s="210">
        <v>3</v>
      </c>
      <c r="I173" s="211"/>
      <c r="J173" s="212">
        <f>ROUND(I173*H173,2)</f>
        <v>0</v>
      </c>
      <c r="K173" s="208" t="s">
        <v>19</v>
      </c>
      <c r="L173" s="46"/>
      <c r="M173" s="213" t="s">
        <v>19</v>
      </c>
      <c r="N173" s="214" t="s">
        <v>43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143</v>
      </c>
      <c r="AT173" s="217" t="s">
        <v>138</v>
      </c>
      <c r="AU173" s="217" t="s">
        <v>80</v>
      </c>
      <c r="AY173" s="19" t="s">
        <v>135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80</v>
      </c>
      <c r="BK173" s="218">
        <f>ROUND(I173*H173,2)</f>
        <v>0</v>
      </c>
      <c r="BL173" s="19" t="s">
        <v>143</v>
      </c>
      <c r="BM173" s="217" t="s">
        <v>916</v>
      </c>
    </row>
    <row r="174" s="2" customFormat="1">
      <c r="A174" s="40"/>
      <c r="B174" s="41"/>
      <c r="C174" s="42"/>
      <c r="D174" s="219" t="s">
        <v>145</v>
      </c>
      <c r="E174" s="42"/>
      <c r="F174" s="220" t="s">
        <v>1120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145</v>
      </c>
      <c r="AU174" s="19" t="s">
        <v>80</v>
      </c>
    </row>
    <row r="175" s="2" customFormat="1" ht="16.5" customHeight="1">
      <c r="A175" s="40"/>
      <c r="B175" s="41"/>
      <c r="C175" s="206" t="s">
        <v>600</v>
      </c>
      <c r="D175" s="206" t="s">
        <v>138</v>
      </c>
      <c r="E175" s="207" t="s">
        <v>608</v>
      </c>
      <c r="F175" s="208" t="s">
        <v>1121</v>
      </c>
      <c r="G175" s="209" t="s">
        <v>556</v>
      </c>
      <c r="H175" s="210">
        <v>46</v>
      </c>
      <c r="I175" s="211"/>
      <c r="J175" s="212">
        <f>ROUND(I175*H175,2)</f>
        <v>0</v>
      </c>
      <c r="K175" s="208" t="s">
        <v>19</v>
      </c>
      <c r="L175" s="46"/>
      <c r="M175" s="213" t="s">
        <v>19</v>
      </c>
      <c r="N175" s="214" t="s">
        <v>43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143</v>
      </c>
      <c r="AT175" s="217" t="s">
        <v>138</v>
      </c>
      <c r="AU175" s="217" t="s">
        <v>80</v>
      </c>
      <c r="AY175" s="19" t="s">
        <v>135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80</v>
      </c>
      <c r="BK175" s="218">
        <f>ROUND(I175*H175,2)</f>
        <v>0</v>
      </c>
      <c r="BL175" s="19" t="s">
        <v>143</v>
      </c>
      <c r="BM175" s="217" t="s">
        <v>927</v>
      </c>
    </row>
    <row r="176" s="2" customFormat="1">
      <c r="A176" s="40"/>
      <c r="B176" s="41"/>
      <c r="C176" s="42"/>
      <c r="D176" s="219" t="s">
        <v>145</v>
      </c>
      <c r="E176" s="42"/>
      <c r="F176" s="220" t="s">
        <v>1122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145</v>
      </c>
      <c r="AU176" s="19" t="s">
        <v>80</v>
      </c>
    </row>
    <row r="177" s="2" customFormat="1" ht="16.5" customHeight="1">
      <c r="A177" s="40"/>
      <c r="B177" s="41"/>
      <c r="C177" s="206" t="s">
        <v>608</v>
      </c>
      <c r="D177" s="206" t="s">
        <v>138</v>
      </c>
      <c r="E177" s="207" t="s">
        <v>615</v>
      </c>
      <c r="F177" s="208" t="s">
        <v>1123</v>
      </c>
      <c r="G177" s="209" t="s">
        <v>556</v>
      </c>
      <c r="H177" s="210">
        <v>1</v>
      </c>
      <c r="I177" s="211"/>
      <c r="J177" s="212">
        <f>ROUND(I177*H177,2)</f>
        <v>0</v>
      </c>
      <c r="K177" s="208" t="s">
        <v>19</v>
      </c>
      <c r="L177" s="46"/>
      <c r="M177" s="213" t="s">
        <v>19</v>
      </c>
      <c r="N177" s="214" t="s">
        <v>43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143</v>
      </c>
      <c r="AT177" s="217" t="s">
        <v>138</v>
      </c>
      <c r="AU177" s="217" t="s">
        <v>80</v>
      </c>
      <c r="AY177" s="19" t="s">
        <v>135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80</v>
      </c>
      <c r="BK177" s="218">
        <f>ROUND(I177*H177,2)</f>
        <v>0</v>
      </c>
      <c r="BL177" s="19" t="s">
        <v>143</v>
      </c>
      <c r="BM177" s="217" t="s">
        <v>938</v>
      </c>
    </row>
    <row r="178" s="2" customFormat="1">
      <c r="A178" s="40"/>
      <c r="B178" s="41"/>
      <c r="C178" s="42"/>
      <c r="D178" s="219" t="s">
        <v>145</v>
      </c>
      <c r="E178" s="42"/>
      <c r="F178" s="220" t="s">
        <v>1124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145</v>
      </c>
      <c r="AU178" s="19" t="s">
        <v>80</v>
      </c>
    </row>
    <row r="179" s="2" customFormat="1" ht="16.5" customHeight="1">
      <c r="A179" s="40"/>
      <c r="B179" s="41"/>
      <c r="C179" s="206" t="s">
        <v>615</v>
      </c>
      <c r="D179" s="206" t="s">
        <v>138</v>
      </c>
      <c r="E179" s="207" t="s">
        <v>619</v>
      </c>
      <c r="F179" s="208" t="s">
        <v>1125</v>
      </c>
      <c r="G179" s="209" t="s">
        <v>556</v>
      </c>
      <c r="H179" s="210">
        <v>3</v>
      </c>
      <c r="I179" s="211"/>
      <c r="J179" s="212">
        <f>ROUND(I179*H179,2)</f>
        <v>0</v>
      </c>
      <c r="K179" s="208" t="s">
        <v>19</v>
      </c>
      <c r="L179" s="46"/>
      <c r="M179" s="213" t="s">
        <v>19</v>
      </c>
      <c r="N179" s="214" t="s">
        <v>43</v>
      </c>
      <c r="O179" s="86"/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143</v>
      </c>
      <c r="AT179" s="217" t="s">
        <v>138</v>
      </c>
      <c r="AU179" s="217" t="s">
        <v>80</v>
      </c>
      <c r="AY179" s="19" t="s">
        <v>135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80</v>
      </c>
      <c r="BK179" s="218">
        <f>ROUND(I179*H179,2)</f>
        <v>0</v>
      </c>
      <c r="BL179" s="19" t="s">
        <v>143</v>
      </c>
      <c r="BM179" s="217" t="s">
        <v>949</v>
      </c>
    </row>
    <row r="180" s="2" customFormat="1">
      <c r="A180" s="40"/>
      <c r="B180" s="41"/>
      <c r="C180" s="42"/>
      <c r="D180" s="219" t="s">
        <v>145</v>
      </c>
      <c r="E180" s="42"/>
      <c r="F180" s="220" t="s">
        <v>1126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145</v>
      </c>
      <c r="AU180" s="19" t="s">
        <v>80</v>
      </c>
    </row>
    <row r="181" s="2" customFormat="1" ht="16.5" customHeight="1">
      <c r="A181" s="40"/>
      <c r="B181" s="41"/>
      <c r="C181" s="206" t="s">
        <v>619</v>
      </c>
      <c r="D181" s="206" t="s">
        <v>138</v>
      </c>
      <c r="E181" s="207" t="s">
        <v>627</v>
      </c>
      <c r="F181" s="208" t="s">
        <v>1127</v>
      </c>
      <c r="G181" s="209" t="s">
        <v>556</v>
      </c>
      <c r="H181" s="210">
        <v>2</v>
      </c>
      <c r="I181" s="211"/>
      <c r="J181" s="212">
        <f>ROUND(I181*H181,2)</f>
        <v>0</v>
      </c>
      <c r="K181" s="208" t="s">
        <v>19</v>
      </c>
      <c r="L181" s="46"/>
      <c r="M181" s="213" t="s">
        <v>19</v>
      </c>
      <c r="N181" s="214" t="s">
        <v>43</v>
      </c>
      <c r="O181" s="86"/>
      <c r="P181" s="215">
        <f>O181*H181</f>
        <v>0</v>
      </c>
      <c r="Q181" s="215">
        <v>0</v>
      </c>
      <c r="R181" s="215">
        <f>Q181*H181</f>
        <v>0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143</v>
      </c>
      <c r="AT181" s="217" t="s">
        <v>138</v>
      </c>
      <c r="AU181" s="217" t="s">
        <v>80</v>
      </c>
      <c r="AY181" s="19" t="s">
        <v>135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80</v>
      </c>
      <c r="BK181" s="218">
        <f>ROUND(I181*H181,2)</f>
        <v>0</v>
      </c>
      <c r="BL181" s="19" t="s">
        <v>143</v>
      </c>
      <c r="BM181" s="217" t="s">
        <v>1128</v>
      </c>
    </row>
    <row r="182" s="2" customFormat="1">
      <c r="A182" s="40"/>
      <c r="B182" s="41"/>
      <c r="C182" s="42"/>
      <c r="D182" s="219" t="s">
        <v>145</v>
      </c>
      <c r="E182" s="42"/>
      <c r="F182" s="220" t="s">
        <v>1127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145</v>
      </c>
      <c r="AU182" s="19" t="s">
        <v>80</v>
      </c>
    </row>
    <row r="183" s="2" customFormat="1" ht="16.5" customHeight="1">
      <c r="A183" s="40"/>
      <c r="B183" s="41"/>
      <c r="C183" s="206" t="s">
        <v>627</v>
      </c>
      <c r="D183" s="206" t="s">
        <v>138</v>
      </c>
      <c r="E183" s="207" t="s">
        <v>632</v>
      </c>
      <c r="F183" s="208" t="s">
        <v>1129</v>
      </c>
      <c r="G183" s="209" t="s">
        <v>556</v>
      </c>
      <c r="H183" s="210">
        <v>12</v>
      </c>
      <c r="I183" s="211"/>
      <c r="J183" s="212">
        <f>ROUND(I183*H183,2)</f>
        <v>0</v>
      </c>
      <c r="K183" s="208" t="s">
        <v>19</v>
      </c>
      <c r="L183" s="46"/>
      <c r="M183" s="213" t="s">
        <v>19</v>
      </c>
      <c r="N183" s="214" t="s">
        <v>43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143</v>
      </c>
      <c r="AT183" s="217" t="s">
        <v>138</v>
      </c>
      <c r="AU183" s="217" t="s">
        <v>80</v>
      </c>
      <c r="AY183" s="19" t="s">
        <v>135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80</v>
      </c>
      <c r="BK183" s="218">
        <f>ROUND(I183*H183,2)</f>
        <v>0</v>
      </c>
      <c r="BL183" s="19" t="s">
        <v>143</v>
      </c>
      <c r="BM183" s="217" t="s">
        <v>1130</v>
      </c>
    </row>
    <row r="184" s="2" customFormat="1">
      <c r="A184" s="40"/>
      <c r="B184" s="41"/>
      <c r="C184" s="42"/>
      <c r="D184" s="219" t="s">
        <v>145</v>
      </c>
      <c r="E184" s="42"/>
      <c r="F184" s="220" t="s">
        <v>1131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145</v>
      </c>
      <c r="AU184" s="19" t="s">
        <v>80</v>
      </c>
    </row>
    <row r="185" s="2" customFormat="1" ht="16.5" customHeight="1">
      <c r="A185" s="40"/>
      <c r="B185" s="41"/>
      <c r="C185" s="206" t="s">
        <v>632</v>
      </c>
      <c r="D185" s="206" t="s">
        <v>138</v>
      </c>
      <c r="E185" s="207" t="s">
        <v>638</v>
      </c>
      <c r="F185" s="208" t="s">
        <v>1132</v>
      </c>
      <c r="G185" s="209" t="s">
        <v>556</v>
      </c>
      <c r="H185" s="210">
        <v>22</v>
      </c>
      <c r="I185" s="211"/>
      <c r="J185" s="212">
        <f>ROUND(I185*H185,2)</f>
        <v>0</v>
      </c>
      <c r="K185" s="208" t="s">
        <v>19</v>
      </c>
      <c r="L185" s="46"/>
      <c r="M185" s="213" t="s">
        <v>19</v>
      </c>
      <c r="N185" s="214" t="s">
        <v>43</v>
      </c>
      <c r="O185" s="86"/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7" t="s">
        <v>143</v>
      </c>
      <c r="AT185" s="217" t="s">
        <v>138</v>
      </c>
      <c r="AU185" s="217" t="s">
        <v>80</v>
      </c>
      <c r="AY185" s="19" t="s">
        <v>135</v>
      </c>
      <c r="BE185" s="218">
        <f>IF(N185="základní",J185,0)</f>
        <v>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9" t="s">
        <v>80</v>
      </c>
      <c r="BK185" s="218">
        <f>ROUND(I185*H185,2)</f>
        <v>0</v>
      </c>
      <c r="BL185" s="19" t="s">
        <v>143</v>
      </c>
      <c r="BM185" s="217" t="s">
        <v>1133</v>
      </c>
    </row>
    <row r="186" s="2" customFormat="1">
      <c r="A186" s="40"/>
      <c r="B186" s="41"/>
      <c r="C186" s="42"/>
      <c r="D186" s="219" t="s">
        <v>145</v>
      </c>
      <c r="E186" s="42"/>
      <c r="F186" s="220" t="s">
        <v>1134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145</v>
      </c>
      <c r="AU186" s="19" t="s">
        <v>80</v>
      </c>
    </row>
    <row r="187" s="2" customFormat="1" ht="16.5" customHeight="1">
      <c r="A187" s="40"/>
      <c r="B187" s="41"/>
      <c r="C187" s="206" t="s">
        <v>638</v>
      </c>
      <c r="D187" s="206" t="s">
        <v>138</v>
      </c>
      <c r="E187" s="207" t="s">
        <v>644</v>
      </c>
      <c r="F187" s="208" t="s">
        <v>1135</v>
      </c>
      <c r="G187" s="209" t="s">
        <v>556</v>
      </c>
      <c r="H187" s="210">
        <v>1</v>
      </c>
      <c r="I187" s="211"/>
      <c r="J187" s="212">
        <f>ROUND(I187*H187,2)</f>
        <v>0</v>
      </c>
      <c r="K187" s="208" t="s">
        <v>19</v>
      </c>
      <c r="L187" s="46"/>
      <c r="M187" s="213" t="s">
        <v>19</v>
      </c>
      <c r="N187" s="214" t="s">
        <v>43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143</v>
      </c>
      <c r="AT187" s="217" t="s">
        <v>138</v>
      </c>
      <c r="AU187" s="217" t="s">
        <v>80</v>
      </c>
      <c r="AY187" s="19" t="s">
        <v>135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80</v>
      </c>
      <c r="BK187" s="218">
        <f>ROUND(I187*H187,2)</f>
        <v>0</v>
      </c>
      <c r="BL187" s="19" t="s">
        <v>143</v>
      </c>
      <c r="BM187" s="217" t="s">
        <v>1136</v>
      </c>
    </row>
    <row r="188" s="2" customFormat="1">
      <c r="A188" s="40"/>
      <c r="B188" s="41"/>
      <c r="C188" s="42"/>
      <c r="D188" s="219" t="s">
        <v>145</v>
      </c>
      <c r="E188" s="42"/>
      <c r="F188" s="220" t="s">
        <v>1137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145</v>
      </c>
      <c r="AU188" s="19" t="s">
        <v>80</v>
      </c>
    </row>
    <row r="189" s="2" customFormat="1" ht="24.15" customHeight="1">
      <c r="A189" s="40"/>
      <c r="B189" s="41"/>
      <c r="C189" s="206" t="s">
        <v>644</v>
      </c>
      <c r="D189" s="206" t="s">
        <v>138</v>
      </c>
      <c r="E189" s="207" t="s">
        <v>650</v>
      </c>
      <c r="F189" s="208" t="s">
        <v>1138</v>
      </c>
      <c r="G189" s="209" t="s">
        <v>556</v>
      </c>
      <c r="H189" s="210">
        <v>24</v>
      </c>
      <c r="I189" s="211"/>
      <c r="J189" s="212">
        <f>ROUND(I189*H189,2)</f>
        <v>0</v>
      </c>
      <c r="K189" s="208" t="s">
        <v>19</v>
      </c>
      <c r="L189" s="46"/>
      <c r="M189" s="213" t="s">
        <v>19</v>
      </c>
      <c r="N189" s="214" t="s">
        <v>43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</v>
      </c>
      <c r="T189" s="216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143</v>
      </c>
      <c r="AT189" s="217" t="s">
        <v>138</v>
      </c>
      <c r="AU189" s="217" t="s">
        <v>80</v>
      </c>
      <c r="AY189" s="19" t="s">
        <v>135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80</v>
      </c>
      <c r="BK189" s="218">
        <f>ROUND(I189*H189,2)</f>
        <v>0</v>
      </c>
      <c r="BL189" s="19" t="s">
        <v>143</v>
      </c>
      <c r="BM189" s="217" t="s">
        <v>1139</v>
      </c>
    </row>
    <row r="190" s="2" customFormat="1">
      <c r="A190" s="40"/>
      <c r="B190" s="41"/>
      <c r="C190" s="42"/>
      <c r="D190" s="219" t="s">
        <v>145</v>
      </c>
      <c r="E190" s="42"/>
      <c r="F190" s="220" t="s">
        <v>1138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145</v>
      </c>
      <c r="AU190" s="19" t="s">
        <v>80</v>
      </c>
    </row>
    <row r="191" s="2" customFormat="1" ht="24.15" customHeight="1">
      <c r="A191" s="40"/>
      <c r="B191" s="41"/>
      <c r="C191" s="206" t="s">
        <v>650</v>
      </c>
      <c r="D191" s="206" t="s">
        <v>138</v>
      </c>
      <c r="E191" s="207" t="s">
        <v>656</v>
      </c>
      <c r="F191" s="208" t="s">
        <v>1140</v>
      </c>
      <c r="G191" s="209" t="s">
        <v>556</v>
      </c>
      <c r="H191" s="210">
        <v>9</v>
      </c>
      <c r="I191" s="211"/>
      <c r="J191" s="212">
        <f>ROUND(I191*H191,2)</f>
        <v>0</v>
      </c>
      <c r="K191" s="208" t="s">
        <v>19</v>
      </c>
      <c r="L191" s="46"/>
      <c r="M191" s="213" t="s">
        <v>19</v>
      </c>
      <c r="N191" s="214" t="s">
        <v>43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143</v>
      </c>
      <c r="AT191" s="217" t="s">
        <v>138</v>
      </c>
      <c r="AU191" s="217" t="s">
        <v>80</v>
      </c>
      <c r="AY191" s="19" t="s">
        <v>135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80</v>
      </c>
      <c r="BK191" s="218">
        <f>ROUND(I191*H191,2)</f>
        <v>0</v>
      </c>
      <c r="BL191" s="19" t="s">
        <v>143</v>
      </c>
      <c r="BM191" s="217" t="s">
        <v>1141</v>
      </c>
    </row>
    <row r="192" s="2" customFormat="1">
      <c r="A192" s="40"/>
      <c r="B192" s="41"/>
      <c r="C192" s="42"/>
      <c r="D192" s="219" t="s">
        <v>145</v>
      </c>
      <c r="E192" s="42"/>
      <c r="F192" s="220" t="s">
        <v>1140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145</v>
      </c>
      <c r="AU192" s="19" t="s">
        <v>80</v>
      </c>
    </row>
    <row r="193" s="2" customFormat="1" ht="24.15" customHeight="1">
      <c r="A193" s="40"/>
      <c r="B193" s="41"/>
      <c r="C193" s="206" t="s">
        <v>656</v>
      </c>
      <c r="D193" s="206" t="s">
        <v>138</v>
      </c>
      <c r="E193" s="207" t="s">
        <v>665</v>
      </c>
      <c r="F193" s="208" t="s">
        <v>1142</v>
      </c>
      <c r="G193" s="209" t="s">
        <v>556</v>
      </c>
      <c r="H193" s="210">
        <v>1</v>
      </c>
      <c r="I193" s="211"/>
      <c r="J193" s="212">
        <f>ROUND(I193*H193,2)</f>
        <v>0</v>
      </c>
      <c r="K193" s="208" t="s">
        <v>19</v>
      </c>
      <c r="L193" s="46"/>
      <c r="M193" s="213" t="s">
        <v>19</v>
      </c>
      <c r="N193" s="214" t="s">
        <v>43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143</v>
      </c>
      <c r="AT193" s="217" t="s">
        <v>138</v>
      </c>
      <c r="AU193" s="217" t="s">
        <v>80</v>
      </c>
      <c r="AY193" s="19" t="s">
        <v>135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80</v>
      </c>
      <c r="BK193" s="218">
        <f>ROUND(I193*H193,2)</f>
        <v>0</v>
      </c>
      <c r="BL193" s="19" t="s">
        <v>143</v>
      </c>
      <c r="BM193" s="217" t="s">
        <v>1143</v>
      </c>
    </row>
    <row r="194" s="2" customFormat="1">
      <c r="A194" s="40"/>
      <c r="B194" s="41"/>
      <c r="C194" s="42"/>
      <c r="D194" s="219" t="s">
        <v>145</v>
      </c>
      <c r="E194" s="42"/>
      <c r="F194" s="220" t="s">
        <v>1142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145</v>
      </c>
      <c r="AU194" s="19" t="s">
        <v>80</v>
      </c>
    </row>
    <row r="195" s="2" customFormat="1" ht="33" customHeight="1">
      <c r="A195" s="40"/>
      <c r="B195" s="41"/>
      <c r="C195" s="206" t="s">
        <v>665</v>
      </c>
      <c r="D195" s="206" t="s">
        <v>138</v>
      </c>
      <c r="E195" s="207" t="s">
        <v>670</v>
      </c>
      <c r="F195" s="208" t="s">
        <v>1144</v>
      </c>
      <c r="G195" s="209" t="s">
        <v>556</v>
      </c>
      <c r="H195" s="210">
        <v>1</v>
      </c>
      <c r="I195" s="211"/>
      <c r="J195" s="212">
        <f>ROUND(I195*H195,2)</f>
        <v>0</v>
      </c>
      <c r="K195" s="208" t="s">
        <v>19</v>
      </c>
      <c r="L195" s="46"/>
      <c r="M195" s="213" t="s">
        <v>19</v>
      </c>
      <c r="N195" s="214" t="s">
        <v>43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143</v>
      </c>
      <c r="AT195" s="217" t="s">
        <v>138</v>
      </c>
      <c r="AU195" s="217" t="s">
        <v>80</v>
      </c>
      <c r="AY195" s="19" t="s">
        <v>135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80</v>
      </c>
      <c r="BK195" s="218">
        <f>ROUND(I195*H195,2)</f>
        <v>0</v>
      </c>
      <c r="BL195" s="19" t="s">
        <v>143</v>
      </c>
      <c r="BM195" s="217" t="s">
        <v>1145</v>
      </c>
    </row>
    <row r="196" s="2" customFormat="1">
      <c r="A196" s="40"/>
      <c r="B196" s="41"/>
      <c r="C196" s="42"/>
      <c r="D196" s="219" t="s">
        <v>145</v>
      </c>
      <c r="E196" s="42"/>
      <c r="F196" s="220" t="s">
        <v>1144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145</v>
      </c>
      <c r="AU196" s="19" t="s">
        <v>80</v>
      </c>
    </row>
    <row r="197" s="2" customFormat="1" ht="24.15" customHeight="1">
      <c r="A197" s="40"/>
      <c r="B197" s="41"/>
      <c r="C197" s="206" t="s">
        <v>670</v>
      </c>
      <c r="D197" s="206" t="s">
        <v>138</v>
      </c>
      <c r="E197" s="207" t="s">
        <v>676</v>
      </c>
      <c r="F197" s="208" t="s">
        <v>1146</v>
      </c>
      <c r="G197" s="209" t="s">
        <v>556</v>
      </c>
      <c r="H197" s="210">
        <v>16</v>
      </c>
      <c r="I197" s="211"/>
      <c r="J197" s="212">
        <f>ROUND(I197*H197,2)</f>
        <v>0</v>
      </c>
      <c r="K197" s="208" t="s">
        <v>19</v>
      </c>
      <c r="L197" s="46"/>
      <c r="M197" s="213" t="s">
        <v>19</v>
      </c>
      <c r="N197" s="214" t="s">
        <v>43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143</v>
      </c>
      <c r="AT197" s="217" t="s">
        <v>138</v>
      </c>
      <c r="AU197" s="217" t="s">
        <v>80</v>
      </c>
      <c r="AY197" s="19" t="s">
        <v>135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80</v>
      </c>
      <c r="BK197" s="218">
        <f>ROUND(I197*H197,2)</f>
        <v>0</v>
      </c>
      <c r="BL197" s="19" t="s">
        <v>143</v>
      </c>
      <c r="BM197" s="217" t="s">
        <v>1147</v>
      </c>
    </row>
    <row r="198" s="2" customFormat="1">
      <c r="A198" s="40"/>
      <c r="B198" s="41"/>
      <c r="C198" s="42"/>
      <c r="D198" s="219" t="s">
        <v>145</v>
      </c>
      <c r="E198" s="42"/>
      <c r="F198" s="220" t="s">
        <v>1146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145</v>
      </c>
      <c r="AU198" s="19" t="s">
        <v>80</v>
      </c>
    </row>
    <row r="199" s="2" customFormat="1" ht="16.5" customHeight="1">
      <c r="A199" s="40"/>
      <c r="B199" s="41"/>
      <c r="C199" s="206" t="s">
        <v>676</v>
      </c>
      <c r="D199" s="206" t="s">
        <v>138</v>
      </c>
      <c r="E199" s="207" t="s">
        <v>681</v>
      </c>
      <c r="F199" s="208" t="s">
        <v>1148</v>
      </c>
      <c r="G199" s="209" t="s">
        <v>556</v>
      </c>
      <c r="H199" s="210">
        <v>16</v>
      </c>
      <c r="I199" s="211"/>
      <c r="J199" s="212">
        <f>ROUND(I199*H199,2)</f>
        <v>0</v>
      </c>
      <c r="K199" s="208" t="s">
        <v>19</v>
      </c>
      <c r="L199" s="46"/>
      <c r="M199" s="213" t="s">
        <v>19</v>
      </c>
      <c r="N199" s="214" t="s">
        <v>43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143</v>
      </c>
      <c r="AT199" s="217" t="s">
        <v>138</v>
      </c>
      <c r="AU199" s="217" t="s">
        <v>80</v>
      </c>
      <c r="AY199" s="19" t="s">
        <v>135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80</v>
      </c>
      <c r="BK199" s="218">
        <f>ROUND(I199*H199,2)</f>
        <v>0</v>
      </c>
      <c r="BL199" s="19" t="s">
        <v>143</v>
      </c>
      <c r="BM199" s="217" t="s">
        <v>1149</v>
      </c>
    </row>
    <row r="200" s="2" customFormat="1">
      <c r="A200" s="40"/>
      <c r="B200" s="41"/>
      <c r="C200" s="42"/>
      <c r="D200" s="219" t="s">
        <v>145</v>
      </c>
      <c r="E200" s="42"/>
      <c r="F200" s="220" t="s">
        <v>1148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145</v>
      </c>
      <c r="AU200" s="19" t="s">
        <v>80</v>
      </c>
    </row>
    <row r="201" s="2" customFormat="1" ht="24.15" customHeight="1">
      <c r="A201" s="40"/>
      <c r="B201" s="41"/>
      <c r="C201" s="206" t="s">
        <v>681</v>
      </c>
      <c r="D201" s="206" t="s">
        <v>138</v>
      </c>
      <c r="E201" s="207" t="s">
        <v>690</v>
      </c>
      <c r="F201" s="208" t="s">
        <v>1150</v>
      </c>
      <c r="G201" s="209" t="s">
        <v>556</v>
      </c>
      <c r="H201" s="210">
        <v>1</v>
      </c>
      <c r="I201" s="211"/>
      <c r="J201" s="212">
        <f>ROUND(I201*H201,2)</f>
        <v>0</v>
      </c>
      <c r="K201" s="208" t="s">
        <v>19</v>
      </c>
      <c r="L201" s="46"/>
      <c r="M201" s="213" t="s">
        <v>19</v>
      </c>
      <c r="N201" s="214" t="s">
        <v>43</v>
      </c>
      <c r="O201" s="86"/>
      <c r="P201" s="215">
        <f>O201*H201</f>
        <v>0</v>
      </c>
      <c r="Q201" s="215">
        <v>0</v>
      </c>
      <c r="R201" s="215">
        <f>Q201*H201</f>
        <v>0</v>
      </c>
      <c r="S201" s="215">
        <v>0</v>
      </c>
      <c r="T201" s="216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7" t="s">
        <v>143</v>
      </c>
      <c r="AT201" s="217" t="s">
        <v>138</v>
      </c>
      <c r="AU201" s="217" t="s">
        <v>80</v>
      </c>
      <c r="AY201" s="19" t="s">
        <v>135</v>
      </c>
      <c r="BE201" s="218">
        <f>IF(N201="základní",J201,0)</f>
        <v>0</v>
      </c>
      <c r="BF201" s="218">
        <f>IF(N201="snížená",J201,0)</f>
        <v>0</v>
      </c>
      <c r="BG201" s="218">
        <f>IF(N201="zákl. přenesená",J201,0)</f>
        <v>0</v>
      </c>
      <c r="BH201" s="218">
        <f>IF(N201="sníž. přenesená",J201,0)</f>
        <v>0</v>
      </c>
      <c r="BI201" s="218">
        <f>IF(N201="nulová",J201,0)</f>
        <v>0</v>
      </c>
      <c r="BJ201" s="19" t="s">
        <v>80</v>
      </c>
      <c r="BK201" s="218">
        <f>ROUND(I201*H201,2)</f>
        <v>0</v>
      </c>
      <c r="BL201" s="19" t="s">
        <v>143</v>
      </c>
      <c r="BM201" s="217" t="s">
        <v>1151</v>
      </c>
    </row>
    <row r="202" s="2" customFormat="1">
      <c r="A202" s="40"/>
      <c r="B202" s="41"/>
      <c r="C202" s="42"/>
      <c r="D202" s="219" t="s">
        <v>145</v>
      </c>
      <c r="E202" s="42"/>
      <c r="F202" s="220" t="s">
        <v>1150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145</v>
      </c>
      <c r="AU202" s="19" t="s">
        <v>80</v>
      </c>
    </row>
    <row r="203" s="2" customFormat="1" ht="16.5" customHeight="1">
      <c r="A203" s="40"/>
      <c r="B203" s="41"/>
      <c r="C203" s="206" t="s">
        <v>690</v>
      </c>
      <c r="D203" s="206" t="s">
        <v>138</v>
      </c>
      <c r="E203" s="207" t="s">
        <v>696</v>
      </c>
      <c r="F203" s="208" t="s">
        <v>1152</v>
      </c>
      <c r="G203" s="209" t="s">
        <v>556</v>
      </c>
      <c r="H203" s="210">
        <v>1</v>
      </c>
      <c r="I203" s="211"/>
      <c r="J203" s="212">
        <f>ROUND(I203*H203,2)</f>
        <v>0</v>
      </c>
      <c r="K203" s="208" t="s">
        <v>19</v>
      </c>
      <c r="L203" s="46"/>
      <c r="M203" s="213" t="s">
        <v>19</v>
      </c>
      <c r="N203" s="214" t="s">
        <v>43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143</v>
      </c>
      <c r="AT203" s="217" t="s">
        <v>138</v>
      </c>
      <c r="AU203" s="217" t="s">
        <v>80</v>
      </c>
      <c r="AY203" s="19" t="s">
        <v>135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80</v>
      </c>
      <c r="BK203" s="218">
        <f>ROUND(I203*H203,2)</f>
        <v>0</v>
      </c>
      <c r="BL203" s="19" t="s">
        <v>143</v>
      </c>
      <c r="BM203" s="217" t="s">
        <v>1153</v>
      </c>
    </row>
    <row r="204" s="2" customFormat="1">
      <c r="A204" s="40"/>
      <c r="B204" s="41"/>
      <c r="C204" s="42"/>
      <c r="D204" s="219" t="s">
        <v>145</v>
      </c>
      <c r="E204" s="42"/>
      <c r="F204" s="220" t="s">
        <v>1152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145</v>
      </c>
      <c r="AU204" s="19" t="s">
        <v>80</v>
      </c>
    </row>
    <row r="205" s="2" customFormat="1" ht="16.5" customHeight="1">
      <c r="A205" s="40"/>
      <c r="B205" s="41"/>
      <c r="C205" s="206" t="s">
        <v>696</v>
      </c>
      <c r="D205" s="206" t="s">
        <v>138</v>
      </c>
      <c r="E205" s="207" t="s">
        <v>702</v>
      </c>
      <c r="F205" s="208" t="s">
        <v>1154</v>
      </c>
      <c r="G205" s="209" t="s">
        <v>556</v>
      </c>
      <c r="H205" s="210">
        <v>5</v>
      </c>
      <c r="I205" s="211"/>
      <c r="J205" s="212">
        <f>ROUND(I205*H205,2)</f>
        <v>0</v>
      </c>
      <c r="K205" s="208" t="s">
        <v>19</v>
      </c>
      <c r="L205" s="46"/>
      <c r="M205" s="213" t="s">
        <v>19</v>
      </c>
      <c r="N205" s="214" t="s">
        <v>43</v>
      </c>
      <c r="O205" s="86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143</v>
      </c>
      <c r="AT205" s="217" t="s">
        <v>138</v>
      </c>
      <c r="AU205" s="217" t="s">
        <v>80</v>
      </c>
      <c r="AY205" s="19" t="s">
        <v>135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80</v>
      </c>
      <c r="BK205" s="218">
        <f>ROUND(I205*H205,2)</f>
        <v>0</v>
      </c>
      <c r="BL205" s="19" t="s">
        <v>143</v>
      </c>
      <c r="BM205" s="217" t="s">
        <v>1155</v>
      </c>
    </row>
    <row r="206" s="2" customFormat="1">
      <c r="A206" s="40"/>
      <c r="B206" s="41"/>
      <c r="C206" s="42"/>
      <c r="D206" s="219" t="s">
        <v>145</v>
      </c>
      <c r="E206" s="42"/>
      <c r="F206" s="220" t="s">
        <v>1154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145</v>
      </c>
      <c r="AU206" s="19" t="s">
        <v>80</v>
      </c>
    </row>
    <row r="207" s="2" customFormat="1" ht="16.5" customHeight="1">
      <c r="A207" s="40"/>
      <c r="B207" s="41"/>
      <c r="C207" s="206" t="s">
        <v>702</v>
      </c>
      <c r="D207" s="206" t="s">
        <v>138</v>
      </c>
      <c r="E207" s="207" t="s">
        <v>708</v>
      </c>
      <c r="F207" s="208" t="s">
        <v>1156</v>
      </c>
      <c r="G207" s="209" t="s">
        <v>556</v>
      </c>
      <c r="H207" s="210">
        <v>1</v>
      </c>
      <c r="I207" s="211"/>
      <c r="J207" s="212">
        <f>ROUND(I207*H207,2)</f>
        <v>0</v>
      </c>
      <c r="K207" s="208" t="s">
        <v>19</v>
      </c>
      <c r="L207" s="46"/>
      <c r="M207" s="213" t="s">
        <v>19</v>
      </c>
      <c r="N207" s="214" t="s">
        <v>43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143</v>
      </c>
      <c r="AT207" s="217" t="s">
        <v>138</v>
      </c>
      <c r="AU207" s="217" t="s">
        <v>80</v>
      </c>
      <c r="AY207" s="19" t="s">
        <v>135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80</v>
      </c>
      <c r="BK207" s="218">
        <f>ROUND(I207*H207,2)</f>
        <v>0</v>
      </c>
      <c r="BL207" s="19" t="s">
        <v>143</v>
      </c>
      <c r="BM207" s="217" t="s">
        <v>1157</v>
      </c>
    </row>
    <row r="208" s="2" customFormat="1">
      <c r="A208" s="40"/>
      <c r="B208" s="41"/>
      <c r="C208" s="42"/>
      <c r="D208" s="219" t="s">
        <v>145</v>
      </c>
      <c r="E208" s="42"/>
      <c r="F208" s="220" t="s">
        <v>1156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145</v>
      </c>
      <c r="AU208" s="19" t="s">
        <v>80</v>
      </c>
    </row>
    <row r="209" s="2" customFormat="1" ht="24.15" customHeight="1">
      <c r="A209" s="40"/>
      <c r="B209" s="41"/>
      <c r="C209" s="206" t="s">
        <v>708</v>
      </c>
      <c r="D209" s="206" t="s">
        <v>138</v>
      </c>
      <c r="E209" s="207" t="s">
        <v>714</v>
      </c>
      <c r="F209" s="208" t="s">
        <v>1158</v>
      </c>
      <c r="G209" s="209" t="s">
        <v>556</v>
      </c>
      <c r="H209" s="210">
        <v>1</v>
      </c>
      <c r="I209" s="211"/>
      <c r="J209" s="212">
        <f>ROUND(I209*H209,2)</f>
        <v>0</v>
      </c>
      <c r="K209" s="208" t="s">
        <v>19</v>
      </c>
      <c r="L209" s="46"/>
      <c r="M209" s="213" t="s">
        <v>19</v>
      </c>
      <c r="N209" s="214" t="s">
        <v>43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143</v>
      </c>
      <c r="AT209" s="217" t="s">
        <v>138</v>
      </c>
      <c r="AU209" s="217" t="s">
        <v>80</v>
      </c>
      <c r="AY209" s="19" t="s">
        <v>135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80</v>
      </c>
      <c r="BK209" s="218">
        <f>ROUND(I209*H209,2)</f>
        <v>0</v>
      </c>
      <c r="BL209" s="19" t="s">
        <v>143</v>
      </c>
      <c r="BM209" s="217" t="s">
        <v>1159</v>
      </c>
    </row>
    <row r="210" s="2" customFormat="1">
      <c r="A210" s="40"/>
      <c r="B210" s="41"/>
      <c r="C210" s="42"/>
      <c r="D210" s="219" t="s">
        <v>145</v>
      </c>
      <c r="E210" s="42"/>
      <c r="F210" s="220" t="s">
        <v>1160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145</v>
      </c>
      <c r="AU210" s="19" t="s">
        <v>80</v>
      </c>
    </row>
    <row r="211" s="2" customFormat="1" ht="24.15" customHeight="1">
      <c r="A211" s="40"/>
      <c r="B211" s="41"/>
      <c r="C211" s="206" t="s">
        <v>714</v>
      </c>
      <c r="D211" s="206" t="s">
        <v>138</v>
      </c>
      <c r="E211" s="207" t="s">
        <v>720</v>
      </c>
      <c r="F211" s="208" t="s">
        <v>1161</v>
      </c>
      <c r="G211" s="209" t="s">
        <v>556</v>
      </c>
      <c r="H211" s="210">
        <v>1</v>
      </c>
      <c r="I211" s="211"/>
      <c r="J211" s="212">
        <f>ROUND(I211*H211,2)</f>
        <v>0</v>
      </c>
      <c r="K211" s="208" t="s">
        <v>19</v>
      </c>
      <c r="L211" s="46"/>
      <c r="M211" s="213" t="s">
        <v>19</v>
      </c>
      <c r="N211" s="214" t="s">
        <v>43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143</v>
      </c>
      <c r="AT211" s="217" t="s">
        <v>138</v>
      </c>
      <c r="AU211" s="217" t="s">
        <v>80</v>
      </c>
      <c r="AY211" s="19" t="s">
        <v>135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80</v>
      </c>
      <c r="BK211" s="218">
        <f>ROUND(I211*H211,2)</f>
        <v>0</v>
      </c>
      <c r="BL211" s="19" t="s">
        <v>143</v>
      </c>
      <c r="BM211" s="217" t="s">
        <v>1162</v>
      </c>
    </row>
    <row r="212" s="2" customFormat="1">
      <c r="A212" s="40"/>
      <c r="B212" s="41"/>
      <c r="C212" s="42"/>
      <c r="D212" s="219" t="s">
        <v>145</v>
      </c>
      <c r="E212" s="42"/>
      <c r="F212" s="220" t="s">
        <v>1163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145</v>
      </c>
      <c r="AU212" s="19" t="s">
        <v>80</v>
      </c>
    </row>
    <row r="213" s="2" customFormat="1" ht="24.15" customHeight="1">
      <c r="A213" s="40"/>
      <c r="B213" s="41"/>
      <c r="C213" s="206" t="s">
        <v>720</v>
      </c>
      <c r="D213" s="206" t="s">
        <v>138</v>
      </c>
      <c r="E213" s="207" t="s">
        <v>726</v>
      </c>
      <c r="F213" s="208" t="s">
        <v>1164</v>
      </c>
      <c r="G213" s="209" t="s">
        <v>556</v>
      </c>
      <c r="H213" s="210">
        <v>1</v>
      </c>
      <c r="I213" s="211"/>
      <c r="J213" s="212">
        <f>ROUND(I213*H213,2)</f>
        <v>0</v>
      </c>
      <c r="K213" s="208" t="s">
        <v>19</v>
      </c>
      <c r="L213" s="46"/>
      <c r="M213" s="213" t="s">
        <v>19</v>
      </c>
      <c r="N213" s="214" t="s">
        <v>43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143</v>
      </c>
      <c r="AT213" s="217" t="s">
        <v>138</v>
      </c>
      <c r="AU213" s="217" t="s">
        <v>80</v>
      </c>
      <c r="AY213" s="19" t="s">
        <v>135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80</v>
      </c>
      <c r="BK213" s="218">
        <f>ROUND(I213*H213,2)</f>
        <v>0</v>
      </c>
      <c r="BL213" s="19" t="s">
        <v>143</v>
      </c>
      <c r="BM213" s="217" t="s">
        <v>1165</v>
      </c>
    </row>
    <row r="214" s="2" customFormat="1">
      <c r="A214" s="40"/>
      <c r="B214" s="41"/>
      <c r="C214" s="42"/>
      <c r="D214" s="219" t="s">
        <v>145</v>
      </c>
      <c r="E214" s="42"/>
      <c r="F214" s="220" t="s">
        <v>1164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145</v>
      </c>
      <c r="AU214" s="19" t="s">
        <v>80</v>
      </c>
    </row>
    <row r="215" s="2" customFormat="1" ht="16.5" customHeight="1">
      <c r="A215" s="40"/>
      <c r="B215" s="41"/>
      <c r="C215" s="206" t="s">
        <v>726</v>
      </c>
      <c r="D215" s="206" t="s">
        <v>138</v>
      </c>
      <c r="E215" s="207" t="s">
        <v>731</v>
      </c>
      <c r="F215" s="208" t="s">
        <v>1166</v>
      </c>
      <c r="G215" s="209" t="s">
        <v>556</v>
      </c>
      <c r="H215" s="210">
        <v>4</v>
      </c>
      <c r="I215" s="211"/>
      <c r="J215" s="212">
        <f>ROUND(I215*H215,2)</f>
        <v>0</v>
      </c>
      <c r="K215" s="208" t="s">
        <v>19</v>
      </c>
      <c r="L215" s="46"/>
      <c r="M215" s="213" t="s">
        <v>19</v>
      </c>
      <c r="N215" s="214" t="s">
        <v>43</v>
      </c>
      <c r="O215" s="86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7" t="s">
        <v>143</v>
      </c>
      <c r="AT215" s="217" t="s">
        <v>138</v>
      </c>
      <c r="AU215" s="217" t="s">
        <v>80</v>
      </c>
      <c r="AY215" s="19" t="s">
        <v>135</v>
      </c>
      <c r="BE215" s="218">
        <f>IF(N215="základní",J215,0)</f>
        <v>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9" t="s">
        <v>80</v>
      </c>
      <c r="BK215" s="218">
        <f>ROUND(I215*H215,2)</f>
        <v>0</v>
      </c>
      <c r="BL215" s="19" t="s">
        <v>143</v>
      </c>
      <c r="BM215" s="217" t="s">
        <v>1167</v>
      </c>
    </row>
    <row r="216" s="2" customFormat="1">
      <c r="A216" s="40"/>
      <c r="B216" s="41"/>
      <c r="C216" s="42"/>
      <c r="D216" s="219" t="s">
        <v>145</v>
      </c>
      <c r="E216" s="42"/>
      <c r="F216" s="220" t="s">
        <v>1166</v>
      </c>
      <c r="G216" s="42"/>
      <c r="H216" s="42"/>
      <c r="I216" s="221"/>
      <c r="J216" s="42"/>
      <c r="K216" s="42"/>
      <c r="L216" s="46"/>
      <c r="M216" s="222"/>
      <c r="N216" s="223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145</v>
      </c>
      <c r="AU216" s="19" t="s">
        <v>80</v>
      </c>
    </row>
    <row r="217" s="2" customFormat="1" ht="16.5" customHeight="1">
      <c r="A217" s="40"/>
      <c r="B217" s="41"/>
      <c r="C217" s="206" t="s">
        <v>731</v>
      </c>
      <c r="D217" s="206" t="s">
        <v>138</v>
      </c>
      <c r="E217" s="207" t="s">
        <v>739</v>
      </c>
      <c r="F217" s="208" t="s">
        <v>1168</v>
      </c>
      <c r="G217" s="209" t="s">
        <v>556</v>
      </c>
      <c r="H217" s="210">
        <v>5</v>
      </c>
      <c r="I217" s="211"/>
      <c r="J217" s="212">
        <f>ROUND(I217*H217,2)</f>
        <v>0</v>
      </c>
      <c r="K217" s="208" t="s">
        <v>19</v>
      </c>
      <c r="L217" s="46"/>
      <c r="M217" s="213" t="s">
        <v>19</v>
      </c>
      <c r="N217" s="214" t="s">
        <v>43</v>
      </c>
      <c r="O217" s="86"/>
      <c r="P217" s="215">
        <f>O217*H217</f>
        <v>0</v>
      </c>
      <c r="Q217" s="215">
        <v>0</v>
      </c>
      <c r="R217" s="215">
        <f>Q217*H217</f>
        <v>0</v>
      </c>
      <c r="S217" s="215">
        <v>0</v>
      </c>
      <c r="T217" s="216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7" t="s">
        <v>143</v>
      </c>
      <c r="AT217" s="217" t="s">
        <v>138</v>
      </c>
      <c r="AU217" s="217" t="s">
        <v>80</v>
      </c>
      <c r="AY217" s="19" t="s">
        <v>135</v>
      </c>
      <c r="BE217" s="218">
        <f>IF(N217="základní",J217,0)</f>
        <v>0</v>
      </c>
      <c r="BF217" s="218">
        <f>IF(N217="snížená",J217,0)</f>
        <v>0</v>
      </c>
      <c r="BG217" s="218">
        <f>IF(N217="zákl. přenesená",J217,0)</f>
        <v>0</v>
      </c>
      <c r="BH217" s="218">
        <f>IF(N217="sníž. přenesená",J217,0)</f>
        <v>0</v>
      </c>
      <c r="BI217" s="218">
        <f>IF(N217="nulová",J217,0)</f>
        <v>0</v>
      </c>
      <c r="BJ217" s="19" t="s">
        <v>80</v>
      </c>
      <c r="BK217" s="218">
        <f>ROUND(I217*H217,2)</f>
        <v>0</v>
      </c>
      <c r="BL217" s="19" t="s">
        <v>143</v>
      </c>
      <c r="BM217" s="217" t="s">
        <v>1169</v>
      </c>
    </row>
    <row r="218" s="2" customFormat="1">
      <c r="A218" s="40"/>
      <c r="B218" s="41"/>
      <c r="C218" s="42"/>
      <c r="D218" s="219" t="s">
        <v>145</v>
      </c>
      <c r="E218" s="42"/>
      <c r="F218" s="220" t="s">
        <v>1168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145</v>
      </c>
      <c r="AU218" s="19" t="s">
        <v>80</v>
      </c>
    </row>
    <row r="219" s="2" customFormat="1" ht="16.5" customHeight="1">
      <c r="A219" s="40"/>
      <c r="B219" s="41"/>
      <c r="C219" s="206" t="s">
        <v>739</v>
      </c>
      <c r="D219" s="206" t="s">
        <v>138</v>
      </c>
      <c r="E219" s="207" t="s">
        <v>742</v>
      </c>
      <c r="F219" s="208" t="s">
        <v>1170</v>
      </c>
      <c r="G219" s="209" t="s">
        <v>188</v>
      </c>
      <c r="H219" s="210">
        <v>80</v>
      </c>
      <c r="I219" s="211"/>
      <c r="J219" s="212">
        <f>ROUND(I219*H219,2)</f>
        <v>0</v>
      </c>
      <c r="K219" s="208" t="s">
        <v>19</v>
      </c>
      <c r="L219" s="46"/>
      <c r="M219" s="213" t="s">
        <v>19</v>
      </c>
      <c r="N219" s="214" t="s">
        <v>43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143</v>
      </c>
      <c r="AT219" s="217" t="s">
        <v>138</v>
      </c>
      <c r="AU219" s="217" t="s">
        <v>80</v>
      </c>
      <c r="AY219" s="19" t="s">
        <v>135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80</v>
      </c>
      <c r="BK219" s="218">
        <f>ROUND(I219*H219,2)</f>
        <v>0</v>
      </c>
      <c r="BL219" s="19" t="s">
        <v>143</v>
      </c>
      <c r="BM219" s="217" t="s">
        <v>1171</v>
      </c>
    </row>
    <row r="220" s="2" customFormat="1">
      <c r="A220" s="40"/>
      <c r="B220" s="41"/>
      <c r="C220" s="42"/>
      <c r="D220" s="219" t="s">
        <v>145</v>
      </c>
      <c r="E220" s="42"/>
      <c r="F220" s="220" t="s">
        <v>1170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145</v>
      </c>
      <c r="AU220" s="19" t="s">
        <v>80</v>
      </c>
    </row>
    <row r="221" s="2" customFormat="1" ht="16.5" customHeight="1">
      <c r="A221" s="40"/>
      <c r="B221" s="41"/>
      <c r="C221" s="206" t="s">
        <v>742</v>
      </c>
      <c r="D221" s="206" t="s">
        <v>138</v>
      </c>
      <c r="E221" s="207" t="s">
        <v>749</v>
      </c>
      <c r="F221" s="208" t="s">
        <v>1172</v>
      </c>
      <c r="G221" s="209" t="s">
        <v>188</v>
      </c>
      <c r="H221" s="210">
        <v>15</v>
      </c>
      <c r="I221" s="211"/>
      <c r="J221" s="212">
        <f>ROUND(I221*H221,2)</f>
        <v>0</v>
      </c>
      <c r="K221" s="208" t="s">
        <v>19</v>
      </c>
      <c r="L221" s="46"/>
      <c r="M221" s="213" t="s">
        <v>19</v>
      </c>
      <c r="N221" s="214" t="s">
        <v>43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143</v>
      </c>
      <c r="AT221" s="217" t="s">
        <v>138</v>
      </c>
      <c r="AU221" s="217" t="s">
        <v>80</v>
      </c>
      <c r="AY221" s="19" t="s">
        <v>135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80</v>
      </c>
      <c r="BK221" s="218">
        <f>ROUND(I221*H221,2)</f>
        <v>0</v>
      </c>
      <c r="BL221" s="19" t="s">
        <v>143</v>
      </c>
      <c r="BM221" s="217" t="s">
        <v>1173</v>
      </c>
    </row>
    <row r="222" s="2" customFormat="1">
      <c r="A222" s="40"/>
      <c r="B222" s="41"/>
      <c r="C222" s="42"/>
      <c r="D222" s="219" t="s">
        <v>145</v>
      </c>
      <c r="E222" s="42"/>
      <c r="F222" s="220" t="s">
        <v>1172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145</v>
      </c>
      <c r="AU222" s="19" t="s">
        <v>80</v>
      </c>
    </row>
    <row r="223" s="2" customFormat="1" ht="16.5" customHeight="1">
      <c r="A223" s="40"/>
      <c r="B223" s="41"/>
      <c r="C223" s="206" t="s">
        <v>749</v>
      </c>
      <c r="D223" s="206" t="s">
        <v>138</v>
      </c>
      <c r="E223" s="207" t="s">
        <v>754</v>
      </c>
      <c r="F223" s="208" t="s">
        <v>1174</v>
      </c>
      <c r="G223" s="209" t="s">
        <v>1047</v>
      </c>
      <c r="H223" s="210">
        <v>16</v>
      </c>
      <c r="I223" s="211"/>
      <c r="J223" s="212">
        <f>ROUND(I223*H223,2)</f>
        <v>0</v>
      </c>
      <c r="K223" s="208" t="s">
        <v>19</v>
      </c>
      <c r="L223" s="46"/>
      <c r="M223" s="213" t="s">
        <v>19</v>
      </c>
      <c r="N223" s="214" t="s">
        <v>43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143</v>
      </c>
      <c r="AT223" s="217" t="s">
        <v>138</v>
      </c>
      <c r="AU223" s="217" t="s">
        <v>80</v>
      </c>
      <c r="AY223" s="19" t="s">
        <v>135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80</v>
      </c>
      <c r="BK223" s="218">
        <f>ROUND(I223*H223,2)</f>
        <v>0</v>
      </c>
      <c r="BL223" s="19" t="s">
        <v>143</v>
      </c>
      <c r="BM223" s="217" t="s">
        <v>1175</v>
      </c>
    </row>
    <row r="224" s="2" customFormat="1">
      <c r="A224" s="40"/>
      <c r="B224" s="41"/>
      <c r="C224" s="42"/>
      <c r="D224" s="219" t="s">
        <v>145</v>
      </c>
      <c r="E224" s="42"/>
      <c r="F224" s="220" t="s">
        <v>1174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145</v>
      </c>
      <c r="AU224" s="19" t="s">
        <v>80</v>
      </c>
    </row>
    <row r="225" s="2" customFormat="1" ht="16.5" customHeight="1">
      <c r="A225" s="40"/>
      <c r="B225" s="41"/>
      <c r="C225" s="206" t="s">
        <v>754</v>
      </c>
      <c r="D225" s="206" t="s">
        <v>138</v>
      </c>
      <c r="E225" s="207" t="s">
        <v>760</v>
      </c>
      <c r="F225" s="208" t="s">
        <v>1176</v>
      </c>
      <c r="G225" s="209" t="s">
        <v>1047</v>
      </c>
      <c r="H225" s="210">
        <v>3</v>
      </c>
      <c r="I225" s="211"/>
      <c r="J225" s="212">
        <f>ROUND(I225*H225,2)</f>
        <v>0</v>
      </c>
      <c r="K225" s="208" t="s">
        <v>19</v>
      </c>
      <c r="L225" s="46"/>
      <c r="M225" s="213" t="s">
        <v>19</v>
      </c>
      <c r="N225" s="214" t="s">
        <v>43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143</v>
      </c>
      <c r="AT225" s="217" t="s">
        <v>138</v>
      </c>
      <c r="AU225" s="217" t="s">
        <v>80</v>
      </c>
      <c r="AY225" s="19" t="s">
        <v>135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80</v>
      </c>
      <c r="BK225" s="218">
        <f>ROUND(I225*H225,2)</f>
        <v>0</v>
      </c>
      <c r="BL225" s="19" t="s">
        <v>143</v>
      </c>
      <c r="BM225" s="217" t="s">
        <v>1177</v>
      </c>
    </row>
    <row r="226" s="2" customFormat="1">
      <c r="A226" s="40"/>
      <c r="B226" s="41"/>
      <c r="C226" s="42"/>
      <c r="D226" s="219" t="s">
        <v>145</v>
      </c>
      <c r="E226" s="42"/>
      <c r="F226" s="220" t="s">
        <v>1176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145</v>
      </c>
      <c r="AU226" s="19" t="s">
        <v>80</v>
      </c>
    </row>
    <row r="227" s="2" customFormat="1" ht="16.5" customHeight="1">
      <c r="A227" s="40"/>
      <c r="B227" s="41"/>
      <c r="C227" s="206" t="s">
        <v>760</v>
      </c>
      <c r="D227" s="206" t="s">
        <v>138</v>
      </c>
      <c r="E227" s="207" t="s">
        <v>766</v>
      </c>
      <c r="F227" s="208" t="s">
        <v>1178</v>
      </c>
      <c r="G227" s="209" t="s">
        <v>1047</v>
      </c>
      <c r="H227" s="210">
        <v>1</v>
      </c>
      <c r="I227" s="211"/>
      <c r="J227" s="212">
        <f>ROUND(I227*H227,2)</f>
        <v>0</v>
      </c>
      <c r="K227" s="208" t="s">
        <v>19</v>
      </c>
      <c r="L227" s="46"/>
      <c r="M227" s="213" t="s">
        <v>19</v>
      </c>
      <c r="N227" s="214" t="s">
        <v>43</v>
      </c>
      <c r="O227" s="86"/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7" t="s">
        <v>143</v>
      </c>
      <c r="AT227" s="217" t="s">
        <v>138</v>
      </c>
      <c r="AU227" s="217" t="s">
        <v>80</v>
      </c>
      <c r="AY227" s="19" t="s">
        <v>135</v>
      </c>
      <c r="BE227" s="218">
        <f>IF(N227="základní",J227,0)</f>
        <v>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9" t="s">
        <v>80</v>
      </c>
      <c r="BK227" s="218">
        <f>ROUND(I227*H227,2)</f>
        <v>0</v>
      </c>
      <c r="BL227" s="19" t="s">
        <v>143</v>
      </c>
      <c r="BM227" s="217" t="s">
        <v>1179</v>
      </c>
    </row>
    <row r="228" s="2" customFormat="1">
      <c r="A228" s="40"/>
      <c r="B228" s="41"/>
      <c r="C228" s="42"/>
      <c r="D228" s="219" t="s">
        <v>145</v>
      </c>
      <c r="E228" s="42"/>
      <c r="F228" s="220" t="s">
        <v>1178</v>
      </c>
      <c r="G228" s="42"/>
      <c r="H228" s="42"/>
      <c r="I228" s="221"/>
      <c r="J228" s="42"/>
      <c r="K228" s="42"/>
      <c r="L228" s="46"/>
      <c r="M228" s="222"/>
      <c r="N228" s="223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145</v>
      </c>
      <c r="AU228" s="19" t="s">
        <v>80</v>
      </c>
    </row>
    <row r="229" s="2" customFormat="1" ht="16.5" customHeight="1">
      <c r="A229" s="40"/>
      <c r="B229" s="41"/>
      <c r="C229" s="206" t="s">
        <v>766</v>
      </c>
      <c r="D229" s="206" t="s">
        <v>138</v>
      </c>
      <c r="E229" s="207" t="s">
        <v>777</v>
      </c>
      <c r="F229" s="208" t="s">
        <v>1180</v>
      </c>
      <c r="G229" s="209" t="s">
        <v>1047</v>
      </c>
      <c r="H229" s="210">
        <v>2</v>
      </c>
      <c r="I229" s="211"/>
      <c r="J229" s="212">
        <f>ROUND(I229*H229,2)</f>
        <v>0</v>
      </c>
      <c r="K229" s="208" t="s">
        <v>19</v>
      </c>
      <c r="L229" s="46"/>
      <c r="M229" s="213" t="s">
        <v>19</v>
      </c>
      <c r="N229" s="214" t="s">
        <v>43</v>
      </c>
      <c r="O229" s="86"/>
      <c r="P229" s="215">
        <f>O229*H229</f>
        <v>0</v>
      </c>
      <c r="Q229" s="215">
        <v>0</v>
      </c>
      <c r="R229" s="215">
        <f>Q229*H229</f>
        <v>0</v>
      </c>
      <c r="S229" s="215">
        <v>0</v>
      </c>
      <c r="T229" s="216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7" t="s">
        <v>143</v>
      </c>
      <c r="AT229" s="217" t="s">
        <v>138</v>
      </c>
      <c r="AU229" s="217" t="s">
        <v>80</v>
      </c>
      <c r="AY229" s="19" t="s">
        <v>135</v>
      </c>
      <c r="BE229" s="218">
        <f>IF(N229="základní",J229,0)</f>
        <v>0</v>
      </c>
      <c r="BF229" s="218">
        <f>IF(N229="snížená",J229,0)</f>
        <v>0</v>
      </c>
      <c r="BG229" s="218">
        <f>IF(N229="zákl. přenesená",J229,0)</f>
        <v>0</v>
      </c>
      <c r="BH229" s="218">
        <f>IF(N229="sníž. přenesená",J229,0)</f>
        <v>0</v>
      </c>
      <c r="BI229" s="218">
        <f>IF(N229="nulová",J229,0)</f>
        <v>0</v>
      </c>
      <c r="BJ229" s="19" t="s">
        <v>80</v>
      </c>
      <c r="BK229" s="218">
        <f>ROUND(I229*H229,2)</f>
        <v>0</v>
      </c>
      <c r="BL229" s="19" t="s">
        <v>143</v>
      </c>
      <c r="BM229" s="217" t="s">
        <v>1181</v>
      </c>
    </row>
    <row r="230" s="2" customFormat="1">
      <c r="A230" s="40"/>
      <c r="B230" s="41"/>
      <c r="C230" s="42"/>
      <c r="D230" s="219" t="s">
        <v>145</v>
      </c>
      <c r="E230" s="42"/>
      <c r="F230" s="220" t="s">
        <v>1180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145</v>
      </c>
      <c r="AU230" s="19" t="s">
        <v>80</v>
      </c>
    </row>
    <row r="231" s="2" customFormat="1" ht="16.5" customHeight="1">
      <c r="A231" s="40"/>
      <c r="B231" s="41"/>
      <c r="C231" s="206" t="s">
        <v>777</v>
      </c>
      <c r="D231" s="206" t="s">
        <v>138</v>
      </c>
      <c r="E231" s="207" t="s">
        <v>783</v>
      </c>
      <c r="F231" s="208" t="s">
        <v>1182</v>
      </c>
      <c r="G231" s="209" t="s">
        <v>1047</v>
      </c>
      <c r="H231" s="210">
        <v>4</v>
      </c>
      <c r="I231" s="211"/>
      <c r="J231" s="212">
        <f>ROUND(I231*H231,2)</f>
        <v>0</v>
      </c>
      <c r="K231" s="208" t="s">
        <v>19</v>
      </c>
      <c r="L231" s="46"/>
      <c r="M231" s="213" t="s">
        <v>19</v>
      </c>
      <c r="N231" s="214" t="s">
        <v>43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143</v>
      </c>
      <c r="AT231" s="217" t="s">
        <v>138</v>
      </c>
      <c r="AU231" s="217" t="s">
        <v>80</v>
      </c>
      <c r="AY231" s="19" t="s">
        <v>135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80</v>
      </c>
      <c r="BK231" s="218">
        <f>ROUND(I231*H231,2)</f>
        <v>0</v>
      </c>
      <c r="BL231" s="19" t="s">
        <v>143</v>
      </c>
      <c r="BM231" s="217" t="s">
        <v>1183</v>
      </c>
    </row>
    <row r="232" s="2" customFormat="1">
      <c r="A232" s="40"/>
      <c r="B232" s="41"/>
      <c r="C232" s="42"/>
      <c r="D232" s="219" t="s">
        <v>145</v>
      </c>
      <c r="E232" s="42"/>
      <c r="F232" s="220" t="s">
        <v>1182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145</v>
      </c>
      <c r="AU232" s="19" t="s">
        <v>80</v>
      </c>
    </row>
    <row r="233" s="2" customFormat="1" ht="16.5" customHeight="1">
      <c r="A233" s="40"/>
      <c r="B233" s="41"/>
      <c r="C233" s="206" t="s">
        <v>783</v>
      </c>
      <c r="D233" s="206" t="s">
        <v>138</v>
      </c>
      <c r="E233" s="207" t="s">
        <v>793</v>
      </c>
      <c r="F233" s="208" t="s">
        <v>1184</v>
      </c>
      <c r="G233" s="209" t="s">
        <v>1075</v>
      </c>
      <c r="H233" s="210">
        <v>1</v>
      </c>
      <c r="I233" s="211"/>
      <c r="J233" s="212">
        <f>ROUND(I233*H233,2)</f>
        <v>0</v>
      </c>
      <c r="K233" s="208" t="s">
        <v>19</v>
      </c>
      <c r="L233" s="46"/>
      <c r="M233" s="213" t="s">
        <v>19</v>
      </c>
      <c r="N233" s="214" t="s">
        <v>43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143</v>
      </c>
      <c r="AT233" s="217" t="s">
        <v>138</v>
      </c>
      <c r="AU233" s="217" t="s">
        <v>80</v>
      </c>
      <c r="AY233" s="19" t="s">
        <v>135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80</v>
      </c>
      <c r="BK233" s="218">
        <f>ROUND(I233*H233,2)</f>
        <v>0</v>
      </c>
      <c r="BL233" s="19" t="s">
        <v>143</v>
      </c>
      <c r="BM233" s="217" t="s">
        <v>1185</v>
      </c>
    </row>
    <row r="234" s="2" customFormat="1">
      <c r="A234" s="40"/>
      <c r="B234" s="41"/>
      <c r="C234" s="42"/>
      <c r="D234" s="219" t="s">
        <v>145</v>
      </c>
      <c r="E234" s="42"/>
      <c r="F234" s="220" t="s">
        <v>1184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145</v>
      </c>
      <c r="AU234" s="19" t="s">
        <v>80</v>
      </c>
    </row>
    <row r="235" s="2" customFormat="1" ht="16.5" customHeight="1">
      <c r="A235" s="40"/>
      <c r="B235" s="41"/>
      <c r="C235" s="206" t="s">
        <v>793</v>
      </c>
      <c r="D235" s="206" t="s">
        <v>138</v>
      </c>
      <c r="E235" s="207" t="s">
        <v>799</v>
      </c>
      <c r="F235" s="208" t="s">
        <v>1186</v>
      </c>
      <c r="G235" s="209" t="s">
        <v>1047</v>
      </c>
      <c r="H235" s="210">
        <v>6</v>
      </c>
      <c r="I235" s="211"/>
      <c r="J235" s="212">
        <f>ROUND(I235*H235,2)</f>
        <v>0</v>
      </c>
      <c r="K235" s="208" t="s">
        <v>19</v>
      </c>
      <c r="L235" s="46"/>
      <c r="M235" s="213" t="s">
        <v>19</v>
      </c>
      <c r="N235" s="214" t="s">
        <v>43</v>
      </c>
      <c r="O235" s="86"/>
      <c r="P235" s="215">
        <f>O235*H235</f>
        <v>0</v>
      </c>
      <c r="Q235" s="215">
        <v>0</v>
      </c>
      <c r="R235" s="215">
        <f>Q235*H235</f>
        <v>0</v>
      </c>
      <c r="S235" s="215">
        <v>0</v>
      </c>
      <c r="T235" s="216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7" t="s">
        <v>143</v>
      </c>
      <c r="AT235" s="217" t="s">
        <v>138</v>
      </c>
      <c r="AU235" s="217" t="s">
        <v>80</v>
      </c>
      <c r="AY235" s="19" t="s">
        <v>135</v>
      </c>
      <c r="BE235" s="218">
        <f>IF(N235="základní",J235,0)</f>
        <v>0</v>
      </c>
      <c r="BF235" s="218">
        <f>IF(N235="snížená",J235,0)</f>
        <v>0</v>
      </c>
      <c r="BG235" s="218">
        <f>IF(N235="zákl. přenesená",J235,0)</f>
        <v>0</v>
      </c>
      <c r="BH235" s="218">
        <f>IF(N235="sníž. přenesená",J235,0)</f>
        <v>0</v>
      </c>
      <c r="BI235" s="218">
        <f>IF(N235="nulová",J235,0)</f>
        <v>0</v>
      </c>
      <c r="BJ235" s="19" t="s">
        <v>80</v>
      </c>
      <c r="BK235" s="218">
        <f>ROUND(I235*H235,2)</f>
        <v>0</v>
      </c>
      <c r="BL235" s="19" t="s">
        <v>143</v>
      </c>
      <c r="BM235" s="217" t="s">
        <v>1187</v>
      </c>
    </row>
    <row r="236" s="2" customFormat="1">
      <c r="A236" s="40"/>
      <c r="B236" s="41"/>
      <c r="C236" s="42"/>
      <c r="D236" s="219" t="s">
        <v>145</v>
      </c>
      <c r="E236" s="42"/>
      <c r="F236" s="220" t="s">
        <v>1186</v>
      </c>
      <c r="G236" s="42"/>
      <c r="H236" s="42"/>
      <c r="I236" s="221"/>
      <c r="J236" s="42"/>
      <c r="K236" s="42"/>
      <c r="L236" s="46"/>
      <c r="M236" s="222"/>
      <c r="N236" s="223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145</v>
      </c>
      <c r="AU236" s="19" t="s">
        <v>80</v>
      </c>
    </row>
    <row r="237" s="2" customFormat="1" ht="16.5" customHeight="1">
      <c r="A237" s="40"/>
      <c r="B237" s="41"/>
      <c r="C237" s="206" t="s">
        <v>799</v>
      </c>
      <c r="D237" s="206" t="s">
        <v>138</v>
      </c>
      <c r="E237" s="207" t="s">
        <v>804</v>
      </c>
      <c r="F237" s="208" t="s">
        <v>1188</v>
      </c>
      <c r="G237" s="209" t="s">
        <v>1047</v>
      </c>
      <c r="H237" s="210">
        <v>13</v>
      </c>
      <c r="I237" s="211"/>
      <c r="J237" s="212">
        <f>ROUND(I237*H237,2)</f>
        <v>0</v>
      </c>
      <c r="K237" s="208" t="s">
        <v>19</v>
      </c>
      <c r="L237" s="46"/>
      <c r="M237" s="213" t="s">
        <v>19</v>
      </c>
      <c r="N237" s="214" t="s">
        <v>43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143</v>
      </c>
      <c r="AT237" s="217" t="s">
        <v>138</v>
      </c>
      <c r="AU237" s="217" t="s">
        <v>80</v>
      </c>
      <c r="AY237" s="19" t="s">
        <v>135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80</v>
      </c>
      <c r="BK237" s="218">
        <f>ROUND(I237*H237,2)</f>
        <v>0</v>
      </c>
      <c r="BL237" s="19" t="s">
        <v>143</v>
      </c>
      <c r="BM237" s="217" t="s">
        <v>1189</v>
      </c>
    </row>
    <row r="238" s="2" customFormat="1">
      <c r="A238" s="40"/>
      <c r="B238" s="41"/>
      <c r="C238" s="42"/>
      <c r="D238" s="219" t="s">
        <v>145</v>
      </c>
      <c r="E238" s="42"/>
      <c r="F238" s="220" t="s">
        <v>1188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145</v>
      </c>
      <c r="AU238" s="19" t="s">
        <v>80</v>
      </c>
    </row>
    <row r="239" s="2" customFormat="1" ht="16.5" customHeight="1">
      <c r="A239" s="40"/>
      <c r="B239" s="41"/>
      <c r="C239" s="206" t="s">
        <v>804</v>
      </c>
      <c r="D239" s="206" t="s">
        <v>138</v>
      </c>
      <c r="E239" s="207" t="s">
        <v>813</v>
      </c>
      <c r="F239" s="208" t="s">
        <v>1190</v>
      </c>
      <c r="G239" s="209" t="s">
        <v>19</v>
      </c>
      <c r="H239" s="210">
        <v>1</v>
      </c>
      <c r="I239" s="211"/>
      <c r="J239" s="212">
        <f>ROUND(I239*H239,2)</f>
        <v>0</v>
      </c>
      <c r="K239" s="208" t="s">
        <v>19</v>
      </c>
      <c r="L239" s="46"/>
      <c r="M239" s="213" t="s">
        <v>19</v>
      </c>
      <c r="N239" s="214" t="s">
        <v>43</v>
      </c>
      <c r="O239" s="86"/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143</v>
      </c>
      <c r="AT239" s="217" t="s">
        <v>138</v>
      </c>
      <c r="AU239" s="217" t="s">
        <v>80</v>
      </c>
      <c r="AY239" s="19" t="s">
        <v>135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80</v>
      </c>
      <c r="BK239" s="218">
        <f>ROUND(I239*H239,2)</f>
        <v>0</v>
      </c>
      <c r="BL239" s="19" t="s">
        <v>143</v>
      </c>
      <c r="BM239" s="217" t="s">
        <v>1191</v>
      </c>
    </row>
    <row r="240" s="2" customFormat="1">
      <c r="A240" s="40"/>
      <c r="B240" s="41"/>
      <c r="C240" s="42"/>
      <c r="D240" s="219" t="s">
        <v>145</v>
      </c>
      <c r="E240" s="42"/>
      <c r="F240" s="220" t="s">
        <v>1190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145</v>
      </c>
      <c r="AU240" s="19" t="s">
        <v>80</v>
      </c>
    </row>
    <row r="241" s="12" customFormat="1" ht="25.92" customHeight="1">
      <c r="A241" s="12"/>
      <c r="B241" s="190"/>
      <c r="C241" s="191"/>
      <c r="D241" s="192" t="s">
        <v>71</v>
      </c>
      <c r="E241" s="193" t="s">
        <v>1192</v>
      </c>
      <c r="F241" s="193" t="s">
        <v>1193</v>
      </c>
      <c r="G241" s="191"/>
      <c r="H241" s="191"/>
      <c r="I241" s="194"/>
      <c r="J241" s="195">
        <f>BK241</f>
        <v>0</v>
      </c>
      <c r="K241" s="191"/>
      <c r="L241" s="196"/>
      <c r="M241" s="197"/>
      <c r="N241" s="198"/>
      <c r="O241" s="198"/>
      <c r="P241" s="199">
        <f>SUM(P242:P249)</f>
        <v>0</v>
      </c>
      <c r="Q241" s="198"/>
      <c r="R241" s="199">
        <f>SUM(R242:R249)</f>
        <v>0</v>
      </c>
      <c r="S241" s="198"/>
      <c r="T241" s="200">
        <f>SUM(T242:T249)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143</v>
      </c>
      <c r="AT241" s="202" t="s">
        <v>71</v>
      </c>
      <c r="AU241" s="202" t="s">
        <v>72</v>
      </c>
      <c r="AY241" s="201" t="s">
        <v>135</v>
      </c>
      <c r="BK241" s="203">
        <f>SUM(BK242:BK249)</f>
        <v>0</v>
      </c>
    </row>
    <row r="242" s="2" customFormat="1" ht="16.5" customHeight="1">
      <c r="A242" s="40"/>
      <c r="B242" s="41"/>
      <c r="C242" s="206" t="s">
        <v>813</v>
      </c>
      <c r="D242" s="206" t="s">
        <v>138</v>
      </c>
      <c r="E242" s="207" t="s">
        <v>1194</v>
      </c>
      <c r="F242" s="208" t="s">
        <v>1195</v>
      </c>
      <c r="G242" s="209" t="s">
        <v>517</v>
      </c>
      <c r="H242" s="271"/>
      <c r="I242" s="211"/>
      <c r="J242" s="212">
        <f>ROUND(I242*H242,2)</f>
        <v>0</v>
      </c>
      <c r="K242" s="208" t="s">
        <v>19</v>
      </c>
      <c r="L242" s="46"/>
      <c r="M242" s="213" t="s">
        <v>19</v>
      </c>
      <c r="N242" s="214" t="s">
        <v>43</v>
      </c>
      <c r="O242" s="86"/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7" t="s">
        <v>1056</v>
      </c>
      <c r="AT242" s="217" t="s">
        <v>138</v>
      </c>
      <c r="AU242" s="217" t="s">
        <v>80</v>
      </c>
      <c r="AY242" s="19" t="s">
        <v>135</v>
      </c>
      <c r="BE242" s="218">
        <f>IF(N242="základní",J242,0)</f>
        <v>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9" t="s">
        <v>80</v>
      </c>
      <c r="BK242" s="218">
        <f>ROUND(I242*H242,2)</f>
        <v>0</v>
      </c>
      <c r="BL242" s="19" t="s">
        <v>1056</v>
      </c>
      <c r="BM242" s="217" t="s">
        <v>1196</v>
      </c>
    </row>
    <row r="243" s="2" customFormat="1">
      <c r="A243" s="40"/>
      <c r="B243" s="41"/>
      <c r="C243" s="42"/>
      <c r="D243" s="219" t="s">
        <v>145</v>
      </c>
      <c r="E243" s="42"/>
      <c r="F243" s="220" t="s">
        <v>1195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145</v>
      </c>
      <c r="AU243" s="19" t="s">
        <v>80</v>
      </c>
    </row>
    <row r="244" s="2" customFormat="1" ht="16.5" customHeight="1">
      <c r="A244" s="40"/>
      <c r="B244" s="41"/>
      <c r="C244" s="206" t="s">
        <v>818</v>
      </c>
      <c r="D244" s="206" t="s">
        <v>138</v>
      </c>
      <c r="E244" s="207" t="s">
        <v>1197</v>
      </c>
      <c r="F244" s="208" t="s">
        <v>1198</v>
      </c>
      <c r="G244" s="209" t="s">
        <v>517</v>
      </c>
      <c r="H244" s="271"/>
      <c r="I244" s="211"/>
      <c r="J244" s="212">
        <f>ROUND(I244*H244,2)</f>
        <v>0</v>
      </c>
      <c r="K244" s="208" t="s">
        <v>19</v>
      </c>
      <c r="L244" s="46"/>
      <c r="M244" s="213" t="s">
        <v>19</v>
      </c>
      <c r="N244" s="214" t="s">
        <v>43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1056</v>
      </c>
      <c r="AT244" s="217" t="s">
        <v>138</v>
      </c>
      <c r="AU244" s="217" t="s">
        <v>80</v>
      </c>
      <c r="AY244" s="19" t="s">
        <v>135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80</v>
      </c>
      <c r="BK244" s="218">
        <f>ROUND(I244*H244,2)</f>
        <v>0</v>
      </c>
      <c r="BL244" s="19" t="s">
        <v>1056</v>
      </c>
      <c r="BM244" s="217" t="s">
        <v>1199</v>
      </c>
    </row>
    <row r="245" s="2" customFormat="1">
      <c r="A245" s="40"/>
      <c r="B245" s="41"/>
      <c r="C245" s="42"/>
      <c r="D245" s="219" t="s">
        <v>145</v>
      </c>
      <c r="E245" s="42"/>
      <c r="F245" s="220" t="s">
        <v>1198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145</v>
      </c>
      <c r="AU245" s="19" t="s">
        <v>80</v>
      </c>
    </row>
    <row r="246" s="2" customFormat="1" ht="16.5" customHeight="1">
      <c r="A246" s="40"/>
      <c r="B246" s="41"/>
      <c r="C246" s="206" t="s">
        <v>828</v>
      </c>
      <c r="D246" s="206" t="s">
        <v>138</v>
      </c>
      <c r="E246" s="207" t="s">
        <v>1200</v>
      </c>
      <c r="F246" s="208" t="s">
        <v>1201</v>
      </c>
      <c r="G246" s="209" t="s">
        <v>517</v>
      </c>
      <c r="H246" s="271"/>
      <c r="I246" s="211"/>
      <c r="J246" s="212">
        <f>ROUND(I246*H246,2)</f>
        <v>0</v>
      </c>
      <c r="K246" s="208" t="s">
        <v>19</v>
      </c>
      <c r="L246" s="46"/>
      <c r="M246" s="213" t="s">
        <v>19</v>
      </c>
      <c r="N246" s="214" t="s">
        <v>43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1056</v>
      </c>
      <c r="AT246" s="217" t="s">
        <v>138</v>
      </c>
      <c r="AU246" s="217" t="s">
        <v>80</v>
      </c>
      <c r="AY246" s="19" t="s">
        <v>135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80</v>
      </c>
      <c r="BK246" s="218">
        <f>ROUND(I246*H246,2)</f>
        <v>0</v>
      </c>
      <c r="BL246" s="19" t="s">
        <v>1056</v>
      </c>
      <c r="BM246" s="217" t="s">
        <v>1202</v>
      </c>
    </row>
    <row r="247" s="2" customFormat="1">
      <c r="A247" s="40"/>
      <c r="B247" s="41"/>
      <c r="C247" s="42"/>
      <c r="D247" s="219" t="s">
        <v>145</v>
      </c>
      <c r="E247" s="42"/>
      <c r="F247" s="220" t="s">
        <v>1201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145</v>
      </c>
      <c r="AU247" s="19" t="s">
        <v>80</v>
      </c>
    </row>
    <row r="248" s="2" customFormat="1" ht="16.5" customHeight="1">
      <c r="A248" s="40"/>
      <c r="B248" s="41"/>
      <c r="C248" s="206" t="s">
        <v>831</v>
      </c>
      <c r="D248" s="206" t="s">
        <v>138</v>
      </c>
      <c r="E248" s="207" t="s">
        <v>1203</v>
      </c>
      <c r="F248" s="208" t="s">
        <v>1204</v>
      </c>
      <c r="G248" s="209" t="s">
        <v>517</v>
      </c>
      <c r="H248" s="271"/>
      <c r="I248" s="211"/>
      <c r="J248" s="212">
        <f>ROUND(I248*H248,2)</f>
        <v>0</v>
      </c>
      <c r="K248" s="208" t="s">
        <v>19</v>
      </c>
      <c r="L248" s="46"/>
      <c r="M248" s="213" t="s">
        <v>19</v>
      </c>
      <c r="N248" s="214" t="s">
        <v>43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1056</v>
      </c>
      <c r="AT248" s="217" t="s">
        <v>138</v>
      </c>
      <c r="AU248" s="217" t="s">
        <v>80</v>
      </c>
      <c r="AY248" s="19" t="s">
        <v>135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80</v>
      </c>
      <c r="BK248" s="218">
        <f>ROUND(I248*H248,2)</f>
        <v>0</v>
      </c>
      <c r="BL248" s="19" t="s">
        <v>1056</v>
      </c>
      <c r="BM248" s="217" t="s">
        <v>1205</v>
      </c>
    </row>
    <row r="249" s="2" customFormat="1">
      <c r="A249" s="40"/>
      <c r="B249" s="41"/>
      <c r="C249" s="42"/>
      <c r="D249" s="219" t="s">
        <v>145</v>
      </c>
      <c r="E249" s="42"/>
      <c r="F249" s="220" t="s">
        <v>1204</v>
      </c>
      <c r="G249" s="42"/>
      <c r="H249" s="42"/>
      <c r="I249" s="221"/>
      <c r="J249" s="42"/>
      <c r="K249" s="42"/>
      <c r="L249" s="46"/>
      <c r="M249" s="272"/>
      <c r="N249" s="273"/>
      <c r="O249" s="274"/>
      <c r="P249" s="274"/>
      <c r="Q249" s="274"/>
      <c r="R249" s="274"/>
      <c r="S249" s="274"/>
      <c r="T249" s="275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145</v>
      </c>
      <c r="AU249" s="19" t="s">
        <v>80</v>
      </c>
    </row>
    <row r="250" s="2" customFormat="1" ht="6.96" customHeight="1">
      <c r="A250" s="40"/>
      <c r="B250" s="61"/>
      <c r="C250" s="62"/>
      <c r="D250" s="62"/>
      <c r="E250" s="62"/>
      <c r="F250" s="62"/>
      <c r="G250" s="62"/>
      <c r="H250" s="62"/>
      <c r="I250" s="62"/>
      <c r="J250" s="62"/>
      <c r="K250" s="62"/>
      <c r="L250" s="46"/>
      <c r="M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</row>
  </sheetData>
  <sheetProtection sheet="1" autoFilter="0" formatColumns="0" formatRows="0" objects="1" scenarios="1" spinCount="100000" saltValue="k3JLJ4GhXCUZzsBU5nzKnZ8yjJ6aKK1xYc599GeoX+e+R1PQPQa+MeAgu3osq7n0PEpqVI50RbmH7tMMS9Srjw==" hashValue="FLiseV4RH6DDfYcRHonXZAv3sv2R5VtcArB3LklOIC7Jd/GLdqk1E9gji63I27a5iXrxkJSGmXA8EWM57ojgEA==" algorithmName="SHA-512" password="C75F"/>
  <autoFilter ref="C81:K24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1206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ROUND((SUM(BE82:BE90)),  2)</f>
        <v>0</v>
      </c>
      <c r="G33" s="40"/>
      <c r="H33" s="40"/>
      <c r="I33" s="150">
        <v>0.20999999999999999</v>
      </c>
      <c r="J33" s="149">
        <f>ROUND(((SUM(BE82:BE90))*I33),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ROUND((SUM(BF82:BF90)),  2)</f>
        <v>0</v>
      </c>
      <c r="G34" s="40"/>
      <c r="H34" s="40"/>
      <c r="I34" s="150">
        <v>0.12</v>
      </c>
      <c r="J34" s="149">
        <f>ROUND(((SUM(BF82:BF90))*I34),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ROUND((SUM(BG82:BG90)),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ROUND((SUM(BH82:BH90)),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ROUND((SUM(BI82:BI90)),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01.5 - ELEKTRO SLABOPROUD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Polička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1207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966</v>
      </c>
      <c r="E62" s="170"/>
      <c r="F62" s="170"/>
      <c r="G62" s="170"/>
      <c r="H62" s="170"/>
      <c r="I62" s="170"/>
      <c r="J62" s="171">
        <f>J87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120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Rekonstrukce školní jídelny - výdejny - Gymnázium Polička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01.5 - ELEKTRO SLABOPROUD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Polička</v>
      </c>
      <c r="G76" s="42"/>
      <c r="H76" s="42"/>
      <c r="I76" s="34" t="s">
        <v>23</v>
      </c>
      <c r="J76" s="74" t="str">
        <f>IF(J12="","",J12)</f>
        <v>23. 9. 2025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40.05" customHeight="1">
      <c r="A78" s="40"/>
      <c r="B78" s="41"/>
      <c r="C78" s="34" t="s">
        <v>25</v>
      </c>
      <c r="D78" s="42"/>
      <c r="E78" s="42"/>
      <c r="F78" s="29" t="str">
        <f>E15</f>
        <v>Gymnázium Polička, nábř.Svobody 306,572 01 Polička</v>
      </c>
      <c r="G78" s="42"/>
      <c r="H78" s="42"/>
      <c r="I78" s="34" t="s">
        <v>31</v>
      </c>
      <c r="J78" s="38" t="str">
        <f>E21</f>
        <v xml:space="preserve">KALVODA &amp; KOSNAR ARCHITEKTI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34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121</v>
      </c>
      <c r="D81" s="182" t="s">
        <v>57</v>
      </c>
      <c r="E81" s="182" t="s">
        <v>53</v>
      </c>
      <c r="F81" s="182" t="s">
        <v>54</v>
      </c>
      <c r="G81" s="182" t="s">
        <v>122</v>
      </c>
      <c r="H81" s="182" t="s">
        <v>123</v>
      </c>
      <c r="I81" s="182" t="s">
        <v>124</v>
      </c>
      <c r="J81" s="182" t="s">
        <v>110</v>
      </c>
      <c r="K81" s="183" t="s">
        <v>125</v>
      </c>
      <c r="L81" s="184"/>
      <c r="M81" s="94" t="s">
        <v>19</v>
      </c>
      <c r="N81" s="95" t="s">
        <v>42</v>
      </c>
      <c r="O81" s="95" t="s">
        <v>126</v>
      </c>
      <c r="P81" s="95" t="s">
        <v>127</v>
      </c>
      <c r="Q81" s="95" t="s">
        <v>128</v>
      </c>
      <c r="R81" s="95" t="s">
        <v>129</v>
      </c>
      <c r="S81" s="95" t="s">
        <v>130</v>
      </c>
      <c r="T81" s="96" t="s">
        <v>131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132</v>
      </c>
      <c r="D82" s="42"/>
      <c r="E82" s="42"/>
      <c r="F82" s="42"/>
      <c r="G82" s="42"/>
      <c r="H82" s="42"/>
      <c r="I82" s="42"/>
      <c r="J82" s="185">
        <f>BK82</f>
        <v>0</v>
      </c>
      <c r="K82" s="42"/>
      <c r="L82" s="46"/>
      <c r="M82" s="97"/>
      <c r="N82" s="186"/>
      <c r="O82" s="98"/>
      <c r="P82" s="187">
        <f>P83+P87</f>
        <v>0</v>
      </c>
      <c r="Q82" s="98"/>
      <c r="R82" s="187">
        <f>R83+R87</f>
        <v>0</v>
      </c>
      <c r="S82" s="98"/>
      <c r="T82" s="188">
        <f>T83+T87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71</v>
      </c>
      <c r="AU82" s="19" t="s">
        <v>111</v>
      </c>
      <c r="BK82" s="189">
        <f>BK83+BK87</f>
        <v>0</v>
      </c>
    </row>
    <row r="83" s="12" customFormat="1" ht="25.92" customHeight="1">
      <c r="A83" s="12"/>
      <c r="B83" s="190"/>
      <c r="C83" s="191"/>
      <c r="D83" s="192" t="s">
        <v>71</v>
      </c>
      <c r="E83" s="193" t="s">
        <v>247</v>
      </c>
      <c r="F83" s="193" t="s">
        <v>248</v>
      </c>
      <c r="G83" s="191"/>
      <c r="H83" s="191"/>
      <c r="I83" s="194"/>
      <c r="J83" s="195">
        <f>BK83</f>
        <v>0</v>
      </c>
      <c r="K83" s="191"/>
      <c r="L83" s="196"/>
      <c r="M83" s="197"/>
      <c r="N83" s="198"/>
      <c r="O83" s="198"/>
      <c r="P83" s="199">
        <f>P84</f>
        <v>0</v>
      </c>
      <c r="Q83" s="198"/>
      <c r="R83" s="199">
        <f>R84</f>
        <v>0</v>
      </c>
      <c r="S83" s="198"/>
      <c r="T83" s="200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72</v>
      </c>
      <c r="AY83" s="201" t="s">
        <v>135</v>
      </c>
      <c r="BK83" s="203">
        <f>BK84</f>
        <v>0</v>
      </c>
    </row>
    <row r="84" s="12" customFormat="1" ht="22.8" customHeight="1">
      <c r="A84" s="12"/>
      <c r="B84" s="190"/>
      <c r="C84" s="191"/>
      <c r="D84" s="192" t="s">
        <v>71</v>
      </c>
      <c r="E84" s="204" t="s">
        <v>1208</v>
      </c>
      <c r="F84" s="204" t="s">
        <v>1209</v>
      </c>
      <c r="G84" s="191"/>
      <c r="H84" s="191"/>
      <c r="I84" s="194"/>
      <c r="J84" s="205">
        <f>BK84</f>
        <v>0</v>
      </c>
      <c r="K84" s="191"/>
      <c r="L84" s="196"/>
      <c r="M84" s="197"/>
      <c r="N84" s="198"/>
      <c r="O84" s="198"/>
      <c r="P84" s="199">
        <f>SUM(P85:P86)</f>
        <v>0</v>
      </c>
      <c r="Q84" s="198"/>
      <c r="R84" s="199">
        <f>SUM(R85:R86)</f>
        <v>0</v>
      </c>
      <c r="S84" s="198"/>
      <c r="T84" s="200">
        <f>SUM(T85:T86)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82</v>
      </c>
      <c r="AT84" s="202" t="s">
        <v>71</v>
      </c>
      <c r="AU84" s="202" t="s">
        <v>80</v>
      </c>
      <c r="AY84" s="201" t="s">
        <v>135</v>
      </c>
      <c r="BK84" s="203">
        <f>SUM(BK85:BK86)</f>
        <v>0</v>
      </c>
    </row>
    <row r="85" s="2" customFormat="1" ht="16.5" customHeight="1">
      <c r="A85" s="40"/>
      <c r="B85" s="41"/>
      <c r="C85" s="206" t="s">
        <v>80</v>
      </c>
      <c r="D85" s="206" t="s">
        <v>138</v>
      </c>
      <c r="E85" s="207" t="s">
        <v>1210</v>
      </c>
      <c r="F85" s="208" t="s">
        <v>1211</v>
      </c>
      <c r="G85" s="209" t="s">
        <v>1075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43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254</v>
      </c>
      <c r="AT85" s="217" t="s">
        <v>138</v>
      </c>
      <c r="AU85" s="217" t="s">
        <v>82</v>
      </c>
      <c r="AY85" s="19" t="s">
        <v>135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80</v>
      </c>
      <c r="BK85" s="218">
        <f>ROUND(I85*H85,2)</f>
        <v>0</v>
      </c>
      <c r="BL85" s="19" t="s">
        <v>254</v>
      </c>
      <c r="BM85" s="217" t="s">
        <v>1212</v>
      </c>
    </row>
    <row r="86" s="2" customFormat="1">
      <c r="A86" s="40"/>
      <c r="B86" s="41"/>
      <c r="C86" s="42"/>
      <c r="D86" s="219" t="s">
        <v>145</v>
      </c>
      <c r="E86" s="42"/>
      <c r="F86" s="220" t="s">
        <v>1211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145</v>
      </c>
      <c r="AU86" s="19" t="s">
        <v>82</v>
      </c>
    </row>
    <row r="87" s="12" customFormat="1" ht="25.92" customHeight="1">
      <c r="A87" s="12"/>
      <c r="B87" s="190"/>
      <c r="C87" s="191"/>
      <c r="D87" s="192" t="s">
        <v>71</v>
      </c>
      <c r="E87" s="193" t="s">
        <v>1052</v>
      </c>
      <c r="F87" s="193" t="s">
        <v>1053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SUM(P88:P90)</f>
        <v>0</v>
      </c>
      <c r="Q87" s="198"/>
      <c r="R87" s="199">
        <f>SUM(R88:R90)</f>
        <v>0</v>
      </c>
      <c r="S87" s="198"/>
      <c r="T87" s="20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143</v>
      </c>
      <c r="AT87" s="202" t="s">
        <v>71</v>
      </c>
      <c r="AU87" s="202" t="s">
        <v>72</v>
      </c>
      <c r="AY87" s="201" t="s">
        <v>135</v>
      </c>
      <c r="BK87" s="203">
        <f>SUM(BK88:BK90)</f>
        <v>0</v>
      </c>
    </row>
    <row r="88" s="2" customFormat="1" ht="16.5" customHeight="1">
      <c r="A88" s="40"/>
      <c r="B88" s="41"/>
      <c r="C88" s="206" t="s">
        <v>82</v>
      </c>
      <c r="D88" s="206" t="s">
        <v>138</v>
      </c>
      <c r="E88" s="207" t="s">
        <v>1054</v>
      </c>
      <c r="F88" s="208" t="s">
        <v>1055</v>
      </c>
      <c r="G88" s="209" t="s">
        <v>1047</v>
      </c>
      <c r="H88" s="210">
        <v>5</v>
      </c>
      <c r="I88" s="211"/>
      <c r="J88" s="212">
        <f>ROUND(I88*H88,2)</f>
        <v>0</v>
      </c>
      <c r="K88" s="208" t="s">
        <v>142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1056</v>
      </c>
      <c r="AT88" s="217" t="s">
        <v>138</v>
      </c>
      <c r="AU88" s="217" t="s">
        <v>80</v>
      </c>
      <c r="AY88" s="19" t="s">
        <v>135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1056</v>
      </c>
      <c r="BM88" s="217" t="s">
        <v>1213</v>
      </c>
    </row>
    <row r="89" s="2" customFormat="1">
      <c r="A89" s="40"/>
      <c r="B89" s="41"/>
      <c r="C89" s="42"/>
      <c r="D89" s="219" t="s">
        <v>145</v>
      </c>
      <c r="E89" s="42"/>
      <c r="F89" s="220" t="s">
        <v>1058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80</v>
      </c>
    </row>
    <row r="90" s="2" customFormat="1">
      <c r="A90" s="40"/>
      <c r="B90" s="41"/>
      <c r="C90" s="42"/>
      <c r="D90" s="224" t="s">
        <v>147</v>
      </c>
      <c r="E90" s="42"/>
      <c r="F90" s="225" t="s">
        <v>1059</v>
      </c>
      <c r="G90" s="42"/>
      <c r="H90" s="42"/>
      <c r="I90" s="221"/>
      <c r="J90" s="42"/>
      <c r="K90" s="42"/>
      <c r="L90" s="46"/>
      <c r="M90" s="272"/>
      <c r="N90" s="273"/>
      <c r="O90" s="274"/>
      <c r="P90" s="274"/>
      <c r="Q90" s="274"/>
      <c r="R90" s="274"/>
      <c r="S90" s="274"/>
      <c r="T90" s="275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80</v>
      </c>
    </row>
    <row r="91" s="2" customFormat="1" ht="6.96" customHeight="1">
      <c r="A91" s="40"/>
      <c r="B91" s="61"/>
      <c r="C91" s="62"/>
      <c r="D91" s="62"/>
      <c r="E91" s="62"/>
      <c r="F91" s="62"/>
      <c r="G91" s="62"/>
      <c r="H91" s="62"/>
      <c r="I91" s="62"/>
      <c r="J91" s="62"/>
      <c r="K91" s="62"/>
      <c r="L91" s="46"/>
      <c r="M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</sheetData>
  <sheetProtection sheet="1" autoFilter="0" formatColumns="0" formatRows="0" objects="1" scenarios="1" spinCount="100000" saltValue="U0gu20dBgK2B02IKduD+bCo1N7gziyWoi5WQt4aFpDnH5xz4lVgemK9UcRuOscn/FN+4paxcihW+ZqMNQz1pbg==" hashValue="897uZx6dgyyUvTVNsSBvyYmL6sQl3HlAsv3AC9cI/ORwTYt0FCtSQ+Pe6pNgliepyBeaQpoOi1wgz06kvlwH0A==" algorithmName="SHA-512" password="C75F"/>
  <autoFilter ref="C81:K90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90" r:id="rId1" display="https://podminky.urs.cz/item/CS_URS_2025_02/HZS249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1214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ROUND((SUM(BE81:BE111)),  2)</f>
        <v>0</v>
      </c>
      <c r="G33" s="40"/>
      <c r="H33" s="40"/>
      <c r="I33" s="150">
        <v>0.20999999999999999</v>
      </c>
      <c r="J33" s="149">
        <f>ROUND(((SUM(BE81:BE111))*I33),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ROUND((SUM(BF81:BF111)),  2)</f>
        <v>0</v>
      </c>
      <c r="G34" s="40"/>
      <c r="H34" s="40"/>
      <c r="I34" s="150">
        <v>0.12</v>
      </c>
      <c r="J34" s="149">
        <f>ROUND(((SUM(BF81:BF111))*I34),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ROUND((SUM(BG81:BG111)),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ROUND((SUM(BH81:BH111)),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ROUND((SUM(BI81:BI111)),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01.6 - UT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Polička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1215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120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Rekonstrukce školní jídelny - výdejny - Gymnázium Polička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01.6 - UT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Polička</v>
      </c>
      <c r="G75" s="42"/>
      <c r="H75" s="42"/>
      <c r="I75" s="34" t="s">
        <v>23</v>
      </c>
      <c r="J75" s="74" t="str">
        <f>IF(J12="","",J12)</f>
        <v>23. 9. 2025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Gymnázium Polička, nábř.Svobody 306,572 01 Polička</v>
      </c>
      <c r="G77" s="42"/>
      <c r="H77" s="42"/>
      <c r="I77" s="34" t="s">
        <v>31</v>
      </c>
      <c r="J77" s="38" t="str">
        <f>E21</f>
        <v xml:space="preserve">KALVODA &amp; KOSNAR ARCHITEKTI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121</v>
      </c>
      <c r="D80" s="182" t="s">
        <v>57</v>
      </c>
      <c r="E80" s="182" t="s">
        <v>53</v>
      </c>
      <c r="F80" s="182" t="s">
        <v>54</v>
      </c>
      <c r="G80" s="182" t="s">
        <v>122</v>
      </c>
      <c r="H80" s="182" t="s">
        <v>123</v>
      </c>
      <c r="I80" s="182" t="s">
        <v>124</v>
      </c>
      <c r="J80" s="182" t="s">
        <v>110</v>
      </c>
      <c r="K80" s="183" t="s">
        <v>125</v>
      </c>
      <c r="L80" s="184"/>
      <c r="M80" s="94" t="s">
        <v>19</v>
      </c>
      <c r="N80" s="95" t="s">
        <v>42</v>
      </c>
      <c r="O80" s="95" t="s">
        <v>126</v>
      </c>
      <c r="P80" s="95" t="s">
        <v>127</v>
      </c>
      <c r="Q80" s="95" t="s">
        <v>128</v>
      </c>
      <c r="R80" s="95" t="s">
        <v>129</v>
      </c>
      <c r="S80" s="95" t="s">
        <v>130</v>
      </c>
      <c r="T80" s="96" t="s">
        <v>131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132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0.00062999999999999992</v>
      </c>
      <c r="S81" s="98"/>
      <c r="T81" s="188">
        <f>T82</f>
        <v>0.2142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247</v>
      </c>
      <c r="F82" s="193" t="s">
        <v>248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0.00062999999999999992</v>
      </c>
      <c r="S82" s="198"/>
      <c r="T82" s="200">
        <f>T83</f>
        <v>0.2142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82</v>
      </c>
      <c r="AT82" s="202" t="s">
        <v>71</v>
      </c>
      <c r="AU82" s="202" t="s">
        <v>72</v>
      </c>
      <c r="AY82" s="201" t="s">
        <v>135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1216</v>
      </c>
      <c r="F83" s="204" t="s">
        <v>1217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SUM(P84:P111)</f>
        <v>0</v>
      </c>
      <c r="Q83" s="198"/>
      <c r="R83" s="199">
        <f>SUM(R84:R111)</f>
        <v>0.00062999999999999992</v>
      </c>
      <c r="S83" s="198"/>
      <c r="T83" s="200">
        <f>SUM(T84:T111)</f>
        <v>0.2142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80</v>
      </c>
      <c r="AY83" s="201" t="s">
        <v>135</v>
      </c>
      <c r="BK83" s="203">
        <f>SUM(BK84:BK111)</f>
        <v>0</v>
      </c>
    </row>
    <row r="84" s="2" customFormat="1" ht="16.5" customHeight="1">
      <c r="A84" s="40"/>
      <c r="B84" s="41"/>
      <c r="C84" s="206" t="s">
        <v>80</v>
      </c>
      <c r="D84" s="206" t="s">
        <v>138</v>
      </c>
      <c r="E84" s="207" t="s">
        <v>1218</v>
      </c>
      <c r="F84" s="208" t="s">
        <v>1219</v>
      </c>
      <c r="G84" s="209" t="s">
        <v>460</v>
      </c>
      <c r="H84" s="210">
        <v>9</v>
      </c>
      <c r="I84" s="211"/>
      <c r="J84" s="212">
        <f>ROUND(I84*H84,2)</f>
        <v>0</v>
      </c>
      <c r="K84" s="208" t="s">
        <v>142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6.9999999999999994E-05</v>
      </c>
      <c r="R84" s="215">
        <f>Q84*H84</f>
        <v>0.00062999999999999992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254</v>
      </c>
      <c r="AT84" s="217" t="s">
        <v>138</v>
      </c>
      <c r="AU84" s="217" t="s">
        <v>82</v>
      </c>
      <c r="AY84" s="19" t="s">
        <v>135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254</v>
      </c>
      <c r="BM84" s="217" t="s">
        <v>1220</v>
      </c>
    </row>
    <row r="85" s="2" customFormat="1">
      <c r="A85" s="40"/>
      <c r="B85" s="41"/>
      <c r="C85" s="42"/>
      <c r="D85" s="219" t="s">
        <v>145</v>
      </c>
      <c r="E85" s="42"/>
      <c r="F85" s="220" t="s">
        <v>1219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145</v>
      </c>
      <c r="AU85" s="19" t="s">
        <v>82</v>
      </c>
    </row>
    <row r="86" s="2" customFormat="1">
      <c r="A86" s="40"/>
      <c r="B86" s="41"/>
      <c r="C86" s="42"/>
      <c r="D86" s="224" t="s">
        <v>147</v>
      </c>
      <c r="E86" s="42"/>
      <c r="F86" s="225" t="s">
        <v>1221</v>
      </c>
      <c r="G86" s="42"/>
      <c r="H86" s="42"/>
      <c r="I86" s="221"/>
      <c r="J86" s="42"/>
      <c r="K86" s="42"/>
      <c r="L86" s="46"/>
      <c r="M86" s="222"/>
      <c r="N86" s="223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147</v>
      </c>
      <c r="AU86" s="19" t="s">
        <v>82</v>
      </c>
    </row>
    <row r="87" s="2" customFormat="1" ht="16.5" customHeight="1">
      <c r="A87" s="40"/>
      <c r="B87" s="41"/>
      <c r="C87" s="206" t="s">
        <v>82</v>
      </c>
      <c r="D87" s="206" t="s">
        <v>138</v>
      </c>
      <c r="E87" s="207" t="s">
        <v>1222</v>
      </c>
      <c r="F87" s="208" t="s">
        <v>1223</v>
      </c>
      <c r="G87" s="209" t="s">
        <v>141</v>
      </c>
      <c r="H87" s="210">
        <v>9</v>
      </c>
      <c r="I87" s="211"/>
      <c r="J87" s="212">
        <f>ROUND(I87*H87,2)</f>
        <v>0</v>
      </c>
      <c r="K87" s="208" t="s">
        <v>142</v>
      </c>
      <c r="L87" s="46"/>
      <c r="M87" s="213" t="s">
        <v>19</v>
      </c>
      <c r="N87" s="214" t="s">
        <v>43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0.023800000000000002</v>
      </c>
      <c r="T87" s="216">
        <f>S87*H87</f>
        <v>0.2142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254</v>
      </c>
      <c r="AT87" s="217" t="s">
        <v>138</v>
      </c>
      <c r="AU87" s="217" t="s">
        <v>82</v>
      </c>
      <c r="AY87" s="19" t="s">
        <v>135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80</v>
      </c>
      <c r="BK87" s="218">
        <f>ROUND(I87*H87,2)</f>
        <v>0</v>
      </c>
      <c r="BL87" s="19" t="s">
        <v>254</v>
      </c>
      <c r="BM87" s="217" t="s">
        <v>1224</v>
      </c>
    </row>
    <row r="88" s="2" customFormat="1">
      <c r="A88" s="40"/>
      <c r="B88" s="41"/>
      <c r="C88" s="42"/>
      <c r="D88" s="219" t="s">
        <v>145</v>
      </c>
      <c r="E88" s="42"/>
      <c r="F88" s="220" t="s">
        <v>1225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145</v>
      </c>
      <c r="AU88" s="19" t="s">
        <v>82</v>
      </c>
    </row>
    <row r="89" s="2" customFormat="1">
      <c r="A89" s="40"/>
      <c r="B89" s="41"/>
      <c r="C89" s="42"/>
      <c r="D89" s="224" t="s">
        <v>147</v>
      </c>
      <c r="E89" s="42"/>
      <c r="F89" s="225" t="s">
        <v>1226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147</v>
      </c>
      <c r="AU89" s="19" t="s">
        <v>82</v>
      </c>
    </row>
    <row r="90" s="2" customFormat="1" ht="16.5" customHeight="1">
      <c r="A90" s="40"/>
      <c r="B90" s="41"/>
      <c r="C90" s="206" t="s">
        <v>157</v>
      </c>
      <c r="D90" s="206" t="s">
        <v>138</v>
      </c>
      <c r="E90" s="207" t="s">
        <v>1227</v>
      </c>
      <c r="F90" s="208" t="s">
        <v>1228</v>
      </c>
      <c r="G90" s="209" t="s">
        <v>141</v>
      </c>
      <c r="H90" s="210">
        <v>9</v>
      </c>
      <c r="I90" s="211"/>
      <c r="J90" s="212">
        <f>ROUND(I90*H90,2)</f>
        <v>0</v>
      </c>
      <c r="K90" s="208" t="s">
        <v>142</v>
      </c>
      <c r="L90" s="46"/>
      <c r="M90" s="213" t="s">
        <v>19</v>
      </c>
      <c r="N90" s="214" t="s">
        <v>43</v>
      </c>
      <c r="O90" s="86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254</v>
      </c>
      <c r="AT90" s="217" t="s">
        <v>138</v>
      </c>
      <c r="AU90" s="217" t="s">
        <v>82</v>
      </c>
      <c r="AY90" s="19" t="s">
        <v>135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254</v>
      </c>
      <c r="BM90" s="217" t="s">
        <v>1229</v>
      </c>
    </row>
    <row r="91" s="2" customFormat="1">
      <c r="A91" s="40"/>
      <c r="B91" s="41"/>
      <c r="C91" s="42"/>
      <c r="D91" s="219" t="s">
        <v>145</v>
      </c>
      <c r="E91" s="42"/>
      <c r="F91" s="220" t="s">
        <v>1230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145</v>
      </c>
      <c r="AU91" s="19" t="s">
        <v>82</v>
      </c>
    </row>
    <row r="92" s="2" customFormat="1">
      <c r="A92" s="40"/>
      <c r="B92" s="41"/>
      <c r="C92" s="42"/>
      <c r="D92" s="224" t="s">
        <v>147</v>
      </c>
      <c r="E92" s="42"/>
      <c r="F92" s="225" t="s">
        <v>1231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147</v>
      </c>
      <c r="AU92" s="19" t="s">
        <v>82</v>
      </c>
    </row>
    <row r="93" s="2" customFormat="1" ht="16.5" customHeight="1">
      <c r="A93" s="40"/>
      <c r="B93" s="41"/>
      <c r="C93" s="206" t="s">
        <v>143</v>
      </c>
      <c r="D93" s="206" t="s">
        <v>138</v>
      </c>
      <c r="E93" s="207" t="s">
        <v>1232</v>
      </c>
      <c r="F93" s="208" t="s">
        <v>1233</v>
      </c>
      <c r="G93" s="209" t="s">
        <v>141</v>
      </c>
      <c r="H93" s="210">
        <v>9</v>
      </c>
      <c r="I93" s="211"/>
      <c r="J93" s="212">
        <f>ROUND(I93*H93,2)</f>
        <v>0</v>
      </c>
      <c r="K93" s="208" t="s">
        <v>142</v>
      </c>
      <c r="L93" s="46"/>
      <c r="M93" s="213" t="s">
        <v>19</v>
      </c>
      <c r="N93" s="214" t="s">
        <v>43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254</v>
      </c>
      <c r="AT93" s="217" t="s">
        <v>138</v>
      </c>
      <c r="AU93" s="217" t="s">
        <v>82</v>
      </c>
      <c r="AY93" s="19" t="s">
        <v>135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80</v>
      </c>
      <c r="BK93" s="218">
        <f>ROUND(I93*H93,2)</f>
        <v>0</v>
      </c>
      <c r="BL93" s="19" t="s">
        <v>254</v>
      </c>
      <c r="BM93" s="217" t="s">
        <v>1234</v>
      </c>
    </row>
    <row r="94" s="2" customFormat="1">
      <c r="A94" s="40"/>
      <c r="B94" s="41"/>
      <c r="C94" s="42"/>
      <c r="D94" s="219" t="s">
        <v>145</v>
      </c>
      <c r="E94" s="42"/>
      <c r="F94" s="220" t="s">
        <v>1235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145</v>
      </c>
      <c r="AU94" s="19" t="s">
        <v>82</v>
      </c>
    </row>
    <row r="95" s="2" customFormat="1">
      <c r="A95" s="40"/>
      <c r="B95" s="41"/>
      <c r="C95" s="42"/>
      <c r="D95" s="224" t="s">
        <v>147</v>
      </c>
      <c r="E95" s="42"/>
      <c r="F95" s="225" t="s">
        <v>1236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147</v>
      </c>
      <c r="AU95" s="19" t="s">
        <v>82</v>
      </c>
    </row>
    <row r="96" s="2" customFormat="1" ht="16.5" customHeight="1">
      <c r="A96" s="40"/>
      <c r="B96" s="41"/>
      <c r="C96" s="206" t="s">
        <v>174</v>
      </c>
      <c r="D96" s="206" t="s">
        <v>138</v>
      </c>
      <c r="E96" s="207" t="s">
        <v>1237</v>
      </c>
      <c r="F96" s="208" t="s">
        <v>1238</v>
      </c>
      <c r="G96" s="209" t="s">
        <v>141</v>
      </c>
      <c r="H96" s="210">
        <v>9</v>
      </c>
      <c r="I96" s="211"/>
      <c r="J96" s="212">
        <f>ROUND(I96*H96,2)</f>
        <v>0</v>
      </c>
      <c r="K96" s="208" t="s">
        <v>142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254</v>
      </c>
      <c r="AT96" s="217" t="s">
        <v>138</v>
      </c>
      <c r="AU96" s="217" t="s">
        <v>82</v>
      </c>
      <c r="AY96" s="19" t="s">
        <v>135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254</v>
      </c>
      <c r="BM96" s="217" t="s">
        <v>1239</v>
      </c>
    </row>
    <row r="97" s="2" customFormat="1">
      <c r="A97" s="40"/>
      <c r="B97" s="41"/>
      <c r="C97" s="42"/>
      <c r="D97" s="219" t="s">
        <v>145</v>
      </c>
      <c r="E97" s="42"/>
      <c r="F97" s="220" t="s">
        <v>1240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82</v>
      </c>
    </row>
    <row r="98" s="2" customFormat="1">
      <c r="A98" s="40"/>
      <c r="B98" s="41"/>
      <c r="C98" s="42"/>
      <c r="D98" s="224" t="s">
        <v>147</v>
      </c>
      <c r="E98" s="42"/>
      <c r="F98" s="225" t="s">
        <v>1241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82</v>
      </c>
    </row>
    <row r="99" s="2" customFormat="1" ht="16.5" customHeight="1">
      <c r="A99" s="40"/>
      <c r="B99" s="41"/>
      <c r="C99" s="206" t="s">
        <v>185</v>
      </c>
      <c r="D99" s="206" t="s">
        <v>138</v>
      </c>
      <c r="E99" s="207" t="s">
        <v>1242</v>
      </c>
      <c r="F99" s="208" t="s">
        <v>1243</v>
      </c>
      <c r="G99" s="209" t="s">
        <v>141</v>
      </c>
      <c r="H99" s="210">
        <v>9</v>
      </c>
      <c r="I99" s="211"/>
      <c r="J99" s="212">
        <f>ROUND(I99*H99,2)</f>
        <v>0</v>
      </c>
      <c r="K99" s="208" t="s">
        <v>142</v>
      </c>
      <c r="L99" s="46"/>
      <c r="M99" s="213" t="s">
        <v>19</v>
      </c>
      <c r="N99" s="214" t="s">
        <v>43</v>
      </c>
      <c r="O99" s="86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7" t="s">
        <v>254</v>
      </c>
      <c r="AT99" s="217" t="s">
        <v>138</v>
      </c>
      <c r="AU99" s="217" t="s">
        <v>82</v>
      </c>
      <c r="AY99" s="19" t="s">
        <v>135</v>
      </c>
      <c r="BE99" s="218">
        <f>IF(N99="základní",J99,0)</f>
        <v>0</v>
      </c>
      <c r="BF99" s="218">
        <f>IF(N99="snížená",J99,0)</f>
        <v>0</v>
      </c>
      <c r="BG99" s="218">
        <f>IF(N99="zákl. přenesená",J99,0)</f>
        <v>0</v>
      </c>
      <c r="BH99" s="218">
        <f>IF(N99="sníž. přenesená",J99,0)</f>
        <v>0</v>
      </c>
      <c r="BI99" s="218">
        <f>IF(N99="nulová",J99,0)</f>
        <v>0</v>
      </c>
      <c r="BJ99" s="19" t="s">
        <v>80</v>
      </c>
      <c r="BK99" s="218">
        <f>ROUND(I99*H99,2)</f>
        <v>0</v>
      </c>
      <c r="BL99" s="19" t="s">
        <v>254</v>
      </c>
      <c r="BM99" s="217" t="s">
        <v>1244</v>
      </c>
    </row>
    <row r="100" s="2" customFormat="1">
      <c r="A100" s="40"/>
      <c r="B100" s="41"/>
      <c r="C100" s="42"/>
      <c r="D100" s="219" t="s">
        <v>145</v>
      </c>
      <c r="E100" s="42"/>
      <c r="F100" s="220" t="s">
        <v>1245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145</v>
      </c>
      <c r="AU100" s="19" t="s">
        <v>82</v>
      </c>
    </row>
    <row r="101" s="2" customFormat="1">
      <c r="A101" s="40"/>
      <c r="B101" s="41"/>
      <c r="C101" s="42"/>
      <c r="D101" s="224" t="s">
        <v>147</v>
      </c>
      <c r="E101" s="42"/>
      <c r="F101" s="225" t="s">
        <v>1246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147</v>
      </c>
      <c r="AU101" s="19" t="s">
        <v>82</v>
      </c>
    </row>
    <row r="102" s="2" customFormat="1" ht="16.5" customHeight="1">
      <c r="A102" s="40"/>
      <c r="B102" s="41"/>
      <c r="C102" s="206" t="s">
        <v>195</v>
      </c>
      <c r="D102" s="206" t="s">
        <v>138</v>
      </c>
      <c r="E102" s="207" t="s">
        <v>1247</v>
      </c>
      <c r="F102" s="208" t="s">
        <v>1248</v>
      </c>
      <c r="G102" s="209" t="s">
        <v>460</v>
      </c>
      <c r="H102" s="210">
        <v>9</v>
      </c>
      <c r="I102" s="211"/>
      <c r="J102" s="212">
        <f>ROUND(I102*H102,2)</f>
        <v>0</v>
      </c>
      <c r="K102" s="208" t="s">
        <v>142</v>
      </c>
      <c r="L102" s="46"/>
      <c r="M102" s="213" t="s">
        <v>19</v>
      </c>
      <c r="N102" s="214" t="s">
        <v>43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254</v>
      </c>
      <c r="AT102" s="217" t="s">
        <v>138</v>
      </c>
      <c r="AU102" s="217" t="s">
        <v>82</v>
      </c>
      <c r="AY102" s="19" t="s">
        <v>135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254</v>
      </c>
      <c r="BM102" s="217" t="s">
        <v>1249</v>
      </c>
    </row>
    <row r="103" s="2" customFormat="1">
      <c r="A103" s="40"/>
      <c r="B103" s="41"/>
      <c r="C103" s="42"/>
      <c r="D103" s="219" t="s">
        <v>145</v>
      </c>
      <c r="E103" s="42"/>
      <c r="F103" s="220" t="s">
        <v>1250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145</v>
      </c>
      <c r="AU103" s="19" t="s">
        <v>82</v>
      </c>
    </row>
    <row r="104" s="2" customFormat="1">
      <c r="A104" s="40"/>
      <c r="B104" s="41"/>
      <c r="C104" s="42"/>
      <c r="D104" s="224" t="s">
        <v>147</v>
      </c>
      <c r="E104" s="42"/>
      <c r="F104" s="225" t="s">
        <v>1251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147</v>
      </c>
      <c r="AU104" s="19" t="s">
        <v>82</v>
      </c>
    </row>
    <row r="105" s="2" customFormat="1" ht="16.5" customHeight="1">
      <c r="A105" s="40"/>
      <c r="B105" s="41"/>
      <c r="C105" s="206" t="s">
        <v>202</v>
      </c>
      <c r="D105" s="206" t="s">
        <v>138</v>
      </c>
      <c r="E105" s="207" t="s">
        <v>1252</v>
      </c>
      <c r="F105" s="208" t="s">
        <v>1253</v>
      </c>
      <c r="G105" s="209" t="s">
        <v>1075</v>
      </c>
      <c r="H105" s="210">
        <v>1</v>
      </c>
      <c r="I105" s="211"/>
      <c r="J105" s="212">
        <f>ROUND(I105*H105,2)</f>
        <v>0</v>
      </c>
      <c r="K105" s="208" t="s">
        <v>19</v>
      </c>
      <c r="L105" s="46"/>
      <c r="M105" s="213" t="s">
        <v>19</v>
      </c>
      <c r="N105" s="214" t="s">
        <v>43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254</v>
      </c>
      <c r="AT105" s="217" t="s">
        <v>138</v>
      </c>
      <c r="AU105" s="217" t="s">
        <v>82</v>
      </c>
      <c r="AY105" s="19" t="s">
        <v>135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80</v>
      </c>
      <c r="BK105" s="218">
        <f>ROUND(I105*H105,2)</f>
        <v>0</v>
      </c>
      <c r="BL105" s="19" t="s">
        <v>254</v>
      </c>
      <c r="BM105" s="217" t="s">
        <v>1254</v>
      </c>
    </row>
    <row r="106" s="2" customFormat="1">
      <c r="A106" s="40"/>
      <c r="B106" s="41"/>
      <c r="C106" s="42"/>
      <c r="D106" s="219" t="s">
        <v>145</v>
      </c>
      <c r="E106" s="42"/>
      <c r="F106" s="220" t="s">
        <v>1255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145</v>
      </c>
      <c r="AU106" s="19" t="s">
        <v>82</v>
      </c>
    </row>
    <row r="107" s="2" customFormat="1" ht="16.5" customHeight="1">
      <c r="A107" s="40"/>
      <c r="B107" s="41"/>
      <c r="C107" s="206" t="s">
        <v>136</v>
      </c>
      <c r="D107" s="206" t="s">
        <v>138</v>
      </c>
      <c r="E107" s="207" t="s">
        <v>1256</v>
      </c>
      <c r="F107" s="208" t="s">
        <v>1257</v>
      </c>
      <c r="G107" s="209" t="s">
        <v>1075</v>
      </c>
      <c r="H107" s="210">
        <v>1</v>
      </c>
      <c r="I107" s="211"/>
      <c r="J107" s="212">
        <f>ROUND(I107*H107,2)</f>
        <v>0</v>
      </c>
      <c r="K107" s="208" t="s">
        <v>19</v>
      </c>
      <c r="L107" s="46"/>
      <c r="M107" s="213" t="s">
        <v>19</v>
      </c>
      <c r="N107" s="214" t="s">
        <v>43</v>
      </c>
      <c r="O107" s="86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7" t="s">
        <v>254</v>
      </c>
      <c r="AT107" s="217" t="s">
        <v>138</v>
      </c>
      <c r="AU107" s="217" t="s">
        <v>82</v>
      </c>
      <c r="AY107" s="19" t="s">
        <v>135</v>
      </c>
      <c r="BE107" s="218">
        <f>IF(N107="základní",J107,0)</f>
        <v>0</v>
      </c>
      <c r="BF107" s="218">
        <f>IF(N107="snížená",J107,0)</f>
        <v>0</v>
      </c>
      <c r="BG107" s="218">
        <f>IF(N107="zákl. přenesená",J107,0)</f>
        <v>0</v>
      </c>
      <c r="BH107" s="218">
        <f>IF(N107="sníž. přenesená",J107,0)</f>
        <v>0</v>
      </c>
      <c r="BI107" s="218">
        <f>IF(N107="nulová",J107,0)</f>
        <v>0</v>
      </c>
      <c r="BJ107" s="19" t="s">
        <v>80</v>
      </c>
      <c r="BK107" s="218">
        <f>ROUND(I107*H107,2)</f>
        <v>0</v>
      </c>
      <c r="BL107" s="19" t="s">
        <v>254</v>
      </c>
      <c r="BM107" s="217" t="s">
        <v>1258</v>
      </c>
    </row>
    <row r="108" s="2" customFormat="1">
      <c r="A108" s="40"/>
      <c r="B108" s="41"/>
      <c r="C108" s="42"/>
      <c r="D108" s="219" t="s">
        <v>145</v>
      </c>
      <c r="E108" s="42"/>
      <c r="F108" s="220" t="s">
        <v>1259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145</v>
      </c>
      <c r="AU108" s="19" t="s">
        <v>82</v>
      </c>
    </row>
    <row r="109" s="2" customFormat="1" ht="16.5" customHeight="1">
      <c r="A109" s="40"/>
      <c r="B109" s="41"/>
      <c r="C109" s="206" t="s">
        <v>229</v>
      </c>
      <c r="D109" s="206" t="s">
        <v>138</v>
      </c>
      <c r="E109" s="207" t="s">
        <v>1260</v>
      </c>
      <c r="F109" s="208" t="s">
        <v>1261</v>
      </c>
      <c r="G109" s="209" t="s">
        <v>517</v>
      </c>
      <c r="H109" s="271"/>
      <c r="I109" s="211"/>
      <c r="J109" s="212">
        <f>ROUND(I109*H109,2)</f>
        <v>0</v>
      </c>
      <c r="K109" s="208" t="s">
        <v>142</v>
      </c>
      <c r="L109" s="46"/>
      <c r="M109" s="213" t="s">
        <v>19</v>
      </c>
      <c r="N109" s="214" t="s">
        <v>43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254</v>
      </c>
      <c r="AT109" s="217" t="s">
        <v>138</v>
      </c>
      <c r="AU109" s="217" t="s">
        <v>82</v>
      </c>
      <c r="AY109" s="19" t="s">
        <v>135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80</v>
      </c>
      <c r="BK109" s="218">
        <f>ROUND(I109*H109,2)</f>
        <v>0</v>
      </c>
      <c r="BL109" s="19" t="s">
        <v>254</v>
      </c>
      <c r="BM109" s="217" t="s">
        <v>1262</v>
      </c>
    </row>
    <row r="110" s="2" customFormat="1">
      <c r="A110" s="40"/>
      <c r="B110" s="41"/>
      <c r="C110" s="42"/>
      <c r="D110" s="219" t="s">
        <v>145</v>
      </c>
      <c r="E110" s="42"/>
      <c r="F110" s="220" t="s">
        <v>1263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145</v>
      </c>
      <c r="AU110" s="19" t="s">
        <v>82</v>
      </c>
    </row>
    <row r="111" s="2" customFormat="1">
      <c r="A111" s="40"/>
      <c r="B111" s="41"/>
      <c r="C111" s="42"/>
      <c r="D111" s="224" t="s">
        <v>147</v>
      </c>
      <c r="E111" s="42"/>
      <c r="F111" s="225" t="s">
        <v>1264</v>
      </c>
      <c r="G111" s="42"/>
      <c r="H111" s="42"/>
      <c r="I111" s="221"/>
      <c r="J111" s="42"/>
      <c r="K111" s="42"/>
      <c r="L111" s="46"/>
      <c r="M111" s="272"/>
      <c r="N111" s="273"/>
      <c r="O111" s="274"/>
      <c r="P111" s="274"/>
      <c r="Q111" s="274"/>
      <c r="R111" s="274"/>
      <c r="S111" s="274"/>
      <c r="T111" s="275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147</v>
      </c>
      <c r="AU111" s="19" t="s">
        <v>82</v>
      </c>
    </row>
    <row r="112" s="2" customFormat="1" ht="6.96" customHeight="1">
      <c r="A112" s="40"/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46"/>
      <c r="M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</sheetData>
  <sheetProtection sheet="1" autoFilter="0" formatColumns="0" formatRows="0" objects="1" scenarios="1" spinCount="100000" saltValue="pA9q5vMvZThUIEeyN5bh5szioGwZgxXc4aIX8attvTZBqbpFw2VLEZ84//d0/mKYIVNeRihLXtZoGZ1rxWE++w==" hashValue="A1XJNmqLre1tXCc/wKjm1lGpJtPGBg8gL1Z0GHNmTadtErYS5LO4XthOSig6udDeBJl0gZhALMQgeXh7rjSa/A==" algorithmName="SHA-512" password="C75F"/>
  <autoFilter ref="C80:K111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5_02/7351109.R"/>
    <hyperlink ref="F89" r:id="rId2" display="https://podminky.urs.cz/item/CS_URS_2025_02/735111810"/>
    <hyperlink ref="F92" r:id="rId3" display="https://podminky.urs.cz/item/CS_URS_2025_02/735117110"/>
    <hyperlink ref="F95" r:id="rId4" display="https://podminky.urs.cz/item/CS_URS_2025_02/735118110"/>
    <hyperlink ref="F98" r:id="rId5" display="https://podminky.urs.cz/item/CS_URS_2025_02/735191902"/>
    <hyperlink ref="F101" r:id="rId6" display="https://podminky.urs.cz/item/CS_URS_2025_02/735191904"/>
    <hyperlink ref="F104" r:id="rId7" display="https://podminky.urs.cz/item/CS_URS_2025_02/735191905"/>
    <hyperlink ref="F111" r:id="rId8" display="https://podminky.urs.cz/item/CS_URS_2025_02/998735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1265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ROUND((SUM(BE81:BE163)),  2)</f>
        <v>0</v>
      </c>
      <c r="G33" s="40"/>
      <c r="H33" s="40"/>
      <c r="I33" s="150">
        <v>0.20999999999999999</v>
      </c>
      <c r="J33" s="149">
        <f>ROUND(((SUM(BE81:BE163))*I33),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ROUND((SUM(BF81:BF163)),  2)</f>
        <v>0</v>
      </c>
      <c r="G34" s="40"/>
      <c r="H34" s="40"/>
      <c r="I34" s="150">
        <v>0.12</v>
      </c>
      <c r="J34" s="149">
        <f>ROUND(((SUM(BF81:BF163))*I34),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ROUND((SUM(BG81:BG163)),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ROUND((SUM(BH81:BH163)),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ROUND((SUM(BI81:BI163)),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01.7 - GASTRO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Polička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115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1266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120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Rekonstrukce školní jídelny - výdejny - Gymnázium Polička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SO 01.7 - GASTRO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>Polička</v>
      </c>
      <c r="G75" s="42"/>
      <c r="H75" s="42"/>
      <c r="I75" s="34" t="s">
        <v>23</v>
      </c>
      <c r="J75" s="74" t="str">
        <f>IF(J12="","",J12)</f>
        <v>23. 9. 2025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40.05" customHeight="1">
      <c r="A77" s="40"/>
      <c r="B77" s="41"/>
      <c r="C77" s="34" t="s">
        <v>25</v>
      </c>
      <c r="D77" s="42"/>
      <c r="E77" s="42"/>
      <c r="F77" s="29" t="str">
        <f>E15</f>
        <v>Gymnázium Polička, nábř.Svobody 306,572 01 Polička</v>
      </c>
      <c r="G77" s="42"/>
      <c r="H77" s="42"/>
      <c r="I77" s="34" t="s">
        <v>31</v>
      </c>
      <c r="J77" s="38" t="str">
        <f>E21</f>
        <v xml:space="preserve">KALVODA &amp; KOSNAR ARCHITEKTI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29</v>
      </c>
      <c r="D78" s="42"/>
      <c r="E78" s="42"/>
      <c r="F78" s="29" t="str">
        <f>IF(E18="","",E18)</f>
        <v>Vyplň údaj</v>
      </c>
      <c r="G78" s="42"/>
      <c r="H78" s="42"/>
      <c r="I78" s="34" t="s">
        <v>34</v>
      </c>
      <c r="J78" s="38" t="str">
        <f>E24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121</v>
      </c>
      <c r="D80" s="182" t="s">
        <v>57</v>
      </c>
      <c r="E80" s="182" t="s">
        <v>53</v>
      </c>
      <c r="F80" s="182" t="s">
        <v>54</v>
      </c>
      <c r="G80" s="182" t="s">
        <v>122</v>
      </c>
      <c r="H80" s="182" t="s">
        <v>123</v>
      </c>
      <c r="I80" s="182" t="s">
        <v>124</v>
      </c>
      <c r="J80" s="182" t="s">
        <v>110</v>
      </c>
      <c r="K80" s="183" t="s">
        <v>125</v>
      </c>
      <c r="L80" s="184"/>
      <c r="M80" s="94" t="s">
        <v>19</v>
      </c>
      <c r="N80" s="95" t="s">
        <v>42</v>
      </c>
      <c r="O80" s="95" t="s">
        <v>126</v>
      </c>
      <c r="P80" s="95" t="s">
        <v>127</v>
      </c>
      <c r="Q80" s="95" t="s">
        <v>128</v>
      </c>
      <c r="R80" s="95" t="s">
        <v>129</v>
      </c>
      <c r="S80" s="95" t="s">
        <v>130</v>
      </c>
      <c r="T80" s="96" t="s">
        <v>131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132</v>
      </c>
      <c r="D81" s="42"/>
      <c r="E81" s="42"/>
      <c r="F81" s="42"/>
      <c r="G81" s="42"/>
      <c r="H81" s="42"/>
      <c r="I81" s="42"/>
      <c r="J81" s="185">
        <f>BK81</f>
        <v>0</v>
      </c>
      <c r="K81" s="42"/>
      <c r="L81" s="46"/>
      <c r="M81" s="97"/>
      <c r="N81" s="186"/>
      <c r="O81" s="98"/>
      <c r="P81" s="187">
        <f>P82</f>
        <v>0</v>
      </c>
      <c r="Q81" s="98"/>
      <c r="R81" s="187">
        <f>R82</f>
        <v>0.94000000000000017</v>
      </c>
      <c r="S81" s="98"/>
      <c r="T81" s="188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71</v>
      </c>
      <c r="AU81" s="19" t="s">
        <v>111</v>
      </c>
      <c r="BK81" s="189">
        <f>BK82</f>
        <v>0</v>
      </c>
    </row>
    <row r="82" s="12" customFormat="1" ht="25.92" customHeight="1">
      <c r="A82" s="12"/>
      <c r="B82" s="190"/>
      <c r="C82" s="191"/>
      <c r="D82" s="192" t="s">
        <v>71</v>
      </c>
      <c r="E82" s="193" t="s">
        <v>247</v>
      </c>
      <c r="F82" s="193" t="s">
        <v>248</v>
      </c>
      <c r="G82" s="191"/>
      <c r="H82" s="191"/>
      <c r="I82" s="194"/>
      <c r="J82" s="195">
        <f>BK82</f>
        <v>0</v>
      </c>
      <c r="K82" s="191"/>
      <c r="L82" s="196"/>
      <c r="M82" s="197"/>
      <c r="N82" s="198"/>
      <c r="O82" s="198"/>
      <c r="P82" s="199">
        <f>P83</f>
        <v>0</v>
      </c>
      <c r="Q82" s="198"/>
      <c r="R82" s="199">
        <f>R83</f>
        <v>0.94000000000000017</v>
      </c>
      <c r="S82" s="198"/>
      <c r="T82" s="200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1" t="s">
        <v>82</v>
      </c>
      <c r="AT82" s="202" t="s">
        <v>71</v>
      </c>
      <c r="AU82" s="202" t="s">
        <v>72</v>
      </c>
      <c r="AY82" s="201" t="s">
        <v>135</v>
      </c>
      <c r="BK82" s="203">
        <f>BK83</f>
        <v>0</v>
      </c>
    </row>
    <row r="83" s="12" customFormat="1" ht="22.8" customHeight="1">
      <c r="A83" s="12"/>
      <c r="B83" s="190"/>
      <c r="C83" s="191"/>
      <c r="D83" s="192" t="s">
        <v>71</v>
      </c>
      <c r="E83" s="204" t="s">
        <v>1267</v>
      </c>
      <c r="F83" s="204" t="s">
        <v>1268</v>
      </c>
      <c r="G83" s="191"/>
      <c r="H83" s="191"/>
      <c r="I83" s="194"/>
      <c r="J83" s="205">
        <f>BK83</f>
        <v>0</v>
      </c>
      <c r="K83" s="191"/>
      <c r="L83" s="196"/>
      <c r="M83" s="197"/>
      <c r="N83" s="198"/>
      <c r="O83" s="198"/>
      <c r="P83" s="199">
        <f>SUM(P84:P163)</f>
        <v>0</v>
      </c>
      <c r="Q83" s="198"/>
      <c r="R83" s="199">
        <f>SUM(R84:R163)</f>
        <v>0.94000000000000017</v>
      </c>
      <c r="S83" s="198"/>
      <c r="T83" s="200">
        <f>SUM(T84:T163)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1" t="s">
        <v>82</v>
      </c>
      <c r="AT83" s="202" t="s">
        <v>71</v>
      </c>
      <c r="AU83" s="202" t="s">
        <v>80</v>
      </c>
      <c r="AY83" s="201" t="s">
        <v>135</v>
      </c>
      <c r="BK83" s="203">
        <f>SUM(BK84:BK163)</f>
        <v>0</v>
      </c>
    </row>
    <row r="84" s="2" customFormat="1" ht="16.5" customHeight="1">
      <c r="A84" s="40"/>
      <c r="B84" s="41"/>
      <c r="C84" s="206" t="s">
        <v>80</v>
      </c>
      <c r="D84" s="206" t="s">
        <v>138</v>
      </c>
      <c r="E84" s="207" t="s">
        <v>1269</v>
      </c>
      <c r="F84" s="208" t="s">
        <v>1270</v>
      </c>
      <c r="G84" s="209" t="s">
        <v>1075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43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254</v>
      </c>
      <c r="AT84" s="217" t="s">
        <v>138</v>
      </c>
      <c r="AU84" s="217" t="s">
        <v>82</v>
      </c>
      <c r="AY84" s="19" t="s">
        <v>135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80</v>
      </c>
      <c r="BK84" s="218">
        <f>ROUND(I84*H84,2)</f>
        <v>0</v>
      </c>
      <c r="BL84" s="19" t="s">
        <v>254</v>
      </c>
      <c r="BM84" s="217" t="s">
        <v>1271</v>
      </c>
    </row>
    <row r="85" s="2" customFormat="1">
      <c r="A85" s="40"/>
      <c r="B85" s="41"/>
      <c r="C85" s="42"/>
      <c r="D85" s="219" t="s">
        <v>145</v>
      </c>
      <c r="E85" s="42"/>
      <c r="F85" s="220" t="s">
        <v>1270</v>
      </c>
      <c r="G85" s="42"/>
      <c r="H85" s="42"/>
      <c r="I85" s="221"/>
      <c r="J85" s="42"/>
      <c r="K85" s="42"/>
      <c r="L85" s="46"/>
      <c r="M85" s="222"/>
      <c r="N85" s="223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145</v>
      </c>
      <c r="AU85" s="19" t="s">
        <v>82</v>
      </c>
    </row>
    <row r="86" s="2" customFormat="1" ht="16.5" customHeight="1">
      <c r="A86" s="40"/>
      <c r="B86" s="41"/>
      <c r="C86" s="261" t="s">
        <v>82</v>
      </c>
      <c r="D86" s="261" t="s">
        <v>338</v>
      </c>
      <c r="E86" s="262" t="s">
        <v>1272</v>
      </c>
      <c r="F86" s="263" t="s">
        <v>1273</v>
      </c>
      <c r="G86" s="264" t="s">
        <v>556</v>
      </c>
      <c r="H86" s="265">
        <v>1</v>
      </c>
      <c r="I86" s="266"/>
      <c r="J86" s="267">
        <f>ROUND(I86*H86,2)</f>
        <v>0</v>
      </c>
      <c r="K86" s="263" t="s">
        <v>19</v>
      </c>
      <c r="L86" s="268"/>
      <c r="M86" s="269" t="s">
        <v>19</v>
      </c>
      <c r="N86" s="270" t="s">
        <v>43</v>
      </c>
      <c r="O86" s="86"/>
      <c r="P86" s="215">
        <f>O86*H86</f>
        <v>0</v>
      </c>
      <c r="Q86" s="215">
        <v>0.02</v>
      </c>
      <c r="R86" s="215">
        <f>Q86*H86</f>
        <v>0.02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202</v>
      </c>
      <c r="AT86" s="217" t="s">
        <v>338</v>
      </c>
      <c r="AU86" s="217" t="s">
        <v>82</v>
      </c>
      <c r="AY86" s="19" t="s">
        <v>135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80</v>
      </c>
      <c r="BK86" s="218">
        <f>ROUND(I86*H86,2)</f>
        <v>0</v>
      </c>
      <c r="BL86" s="19" t="s">
        <v>143</v>
      </c>
      <c r="BM86" s="217" t="s">
        <v>1274</v>
      </c>
    </row>
    <row r="87" s="2" customFormat="1">
      <c r="A87" s="40"/>
      <c r="B87" s="41"/>
      <c r="C87" s="42"/>
      <c r="D87" s="219" t="s">
        <v>145</v>
      </c>
      <c r="E87" s="42"/>
      <c r="F87" s="220" t="s">
        <v>1273</v>
      </c>
      <c r="G87" s="42"/>
      <c r="H87" s="42"/>
      <c r="I87" s="221"/>
      <c r="J87" s="42"/>
      <c r="K87" s="42"/>
      <c r="L87" s="46"/>
      <c r="M87" s="222"/>
      <c r="N87" s="223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145</v>
      </c>
      <c r="AU87" s="19" t="s">
        <v>82</v>
      </c>
    </row>
    <row r="88" s="2" customFormat="1" ht="16.5" customHeight="1">
      <c r="A88" s="40"/>
      <c r="B88" s="41"/>
      <c r="C88" s="261" t="s">
        <v>157</v>
      </c>
      <c r="D88" s="261" t="s">
        <v>338</v>
      </c>
      <c r="E88" s="262" t="s">
        <v>1275</v>
      </c>
      <c r="F88" s="263" t="s">
        <v>1276</v>
      </c>
      <c r="G88" s="264" t="s">
        <v>556</v>
      </c>
      <c r="H88" s="265">
        <v>1</v>
      </c>
      <c r="I88" s="266"/>
      <c r="J88" s="267">
        <f>ROUND(I88*H88,2)</f>
        <v>0</v>
      </c>
      <c r="K88" s="263" t="s">
        <v>19</v>
      </c>
      <c r="L88" s="268"/>
      <c r="M88" s="269" t="s">
        <v>19</v>
      </c>
      <c r="N88" s="270" t="s">
        <v>43</v>
      </c>
      <c r="O88" s="86"/>
      <c r="P88" s="215">
        <f>O88*H88</f>
        <v>0</v>
      </c>
      <c r="Q88" s="215">
        <v>0.02</v>
      </c>
      <c r="R88" s="215">
        <f>Q88*H88</f>
        <v>0.02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202</v>
      </c>
      <c r="AT88" s="217" t="s">
        <v>338</v>
      </c>
      <c r="AU88" s="217" t="s">
        <v>82</v>
      </c>
      <c r="AY88" s="19" t="s">
        <v>135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143</v>
      </c>
      <c r="BM88" s="217" t="s">
        <v>1277</v>
      </c>
    </row>
    <row r="89" s="2" customFormat="1">
      <c r="A89" s="40"/>
      <c r="B89" s="41"/>
      <c r="C89" s="42"/>
      <c r="D89" s="219" t="s">
        <v>145</v>
      </c>
      <c r="E89" s="42"/>
      <c r="F89" s="220" t="s">
        <v>1276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82</v>
      </c>
    </row>
    <row r="90" s="2" customFormat="1" ht="16.5" customHeight="1">
      <c r="A90" s="40"/>
      <c r="B90" s="41"/>
      <c r="C90" s="261" t="s">
        <v>143</v>
      </c>
      <c r="D90" s="261" t="s">
        <v>338</v>
      </c>
      <c r="E90" s="262" t="s">
        <v>1278</v>
      </c>
      <c r="F90" s="263" t="s">
        <v>1279</v>
      </c>
      <c r="G90" s="264" t="s">
        <v>556</v>
      </c>
      <c r="H90" s="265">
        <v>1</v>
      </c>
      <c r="I90" s="266"/>
      <c r="J90" s="267">
        <f>ROUND(I90*H90,2)</f>
        <v>0</v>
      </c>
      <c r="K90" s="263" t="s">
        <v>19</v>
      </c>
      <c r="L90" s="268"/>
      <c r="M90" s="269" t="s">
        <v>19</v>
      </c>
      <c r="N90" s="270" t="s">
        <v>43</v>
      </c>
      <c r="O90" s="86"/>
      <c r="P90" s="215">
        <f>O90*H90</f>
        <v>0</v>
      </c>
      <c r="Q90" s="215">
        <v>0.02</v>
      </c>
      <c r="R90" s="215">
        <f>Q90*H90</f>
        <v>0.02</v>
      </c>
      <c r="S90" s="215">
        <v>0</v>
      </c>
      <c r="T90" s="216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7" t="s">
        <v>202</v>
      </c>
      <c r="AT90" s="217" t="s">
        <v>338</v>
      </c>
      <c r="AU90" s="217" t="s">
        <v>82</v>
      </c>
      <c r="AY90" s="19" t="s">
        <v>135</v>
      </c>
      <c r="BE90" s="218">
        <f>IF(N90="základní",J90,0)</f>
        <v>0</v>
      </c>
      <c r="BF90" s="218">
        <f>IF(N90="snížená",J90,0)</f>
        <v>0</v>
      </c>
      <c r="BG90" s="218">
        <f>IF(N90="zákl. přenesená",J90,0)</f>
        <v>0</v>
      </c>
      <c r="BH90" s="218">
        <f>IF(N90="sníž. přenesená",J90,0)</f>
        <v>0</v>
      </c>
      <c r="BI90" s="218">
        <f>IF(N90="nulová",J90,0)</f>
        <v>0</v>
      </c>
      <c r="BJ90" s="19" t="s">
        <v>80</v>
      </c>
      <c r="BK90" s="218">
        <f>ROUND(I90*H90,2)</f>
        <v>0</v>
      </c>
      <c r="BL90" s="19" t="s">
        <v>143</v>
      </c>
      <c r="BM90" s="217" t="s">
        <v>1280</v>
      </c>
    </row>
    <row r="91" s="2" customFormat="1">
      <c r="A91" s="40"/>
      <c r="B91" s="41"/>
      <c r="C91" s="42"/>
      <c r="D91" s="219" t="s">
        <v>145</v>
      </c>
      <c r="E91" s="42"/>
      <c r="F91" s="220" t="s">
        <v>1279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145</v>
      </c>
      <c r="AU91" s="19" t="s">
        <v>82</v>
      </c>
    </row>
    <row r="92" s="2" customFormat="1" ht="16.5" customHeight="1">
      <c r="A92" s="40"/>
      <c r="B92" s="41"/>
      <c r="C92" s="261" t="s">
        <v>174</v>
      </c>
      <c r="D92" s="261" t="s">
        <v>338</v>
      </c>
      <c r="E92" s="262" t="s">
        <v>1281</v>
      </c>
      <c r="F92" s="263" t="s">
        <v>1282</v>
      </c>
      <c r="G92" s="264" t="s">
        <v>556</v>
      </c>
      <c r="H92" s="265">
        <v>1</v>
      </c>
      <c r="I92" s="266"/>
      <c r="J92" s="267">
        <f>ROUND(I92*H92,2)</f>
        <v>0</v>
      </c>
      <c r="K92" s="263" t="s">
        <v>19</v>
      </c>
      <c r="L92" s="268"/>
      <c r="M92" s="269" t="s">
        <v>19</v>
      </c>
      <c r="N92" s="270" t="s">
        <v>43</v>
      </c>
      <c r="O92" s="86"/>
      <c r="P92" s="215">
        <f>O92*H92</f>
        <v>0</v>
      </c>
      <c r="Q92" s="215">
        <v>0.02</v>
      </c>
      <c r="R92" s="215">
        <f>Q92*H92</f>
        <v>0.02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202</v>
      </c>
      <c r="AT92" s="217" t="s">
        <v>338</v>
      </c>
      <c r="AU92" s="217" t="s">
        <v>82</v>
      </c>
      <c r="AY92" s="19" t="s">
        <v>135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143</v>
      </c>
      <c r="BM92" s="217" t="s">
        <v>1283</v>
      </c>
    </row>
    <row r="93" s="2" customFormat="1">
      <c r="A93" s="40"/>
      <c r="B93" s="41"/>
      <c r="C93" s="42"/>
      <c r="D93" s="219" t="s">
        <v>145</v>
      </c>
      <c r="E93" s="42"/>
      <c r="F93" s="220" t="s">
        <v>1282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145</v>
      </c>
      <c r="AU93" s="19" t="s">
        <v>82</v>
      </c>
    </row>
    <row r="94" s="2" customFormat="1" ht="16.5" customHeight="1">
      <c r="A94" s="40"/>
      <c r="B94" s="41"/>
      <c r="C94" s="261" t="s">
        <v>185</v>
      </c>
      <c r="D94" s="261" t="s">
        <v>338</v>
      </c>
      <c r="E94" s="262" t="s">
        <v>1284</v>
      </c>
      <c r="F94" s="263" t="s">
        <v>1285</v>
      </c>
      <c r="G94" s="264" t="s">
        <v>556</v>
      </c>
      <c r="H94" s="265">
        <v>1</v>
      </c>
      <c r="I94" s="266"/>
      <c r="J94" s="267">
        <f>ROUND(I94*H94,2)</f>
        <v>0</v>
      </c>
      <c r="K94" s="263" t="s">
        <v>19</v>
      </c>
      <c r="L94" s="268"/>
      <c r="M94" s="269" t="s">
        <v>19</v>
      </c>
      <c r="N94" s="270" t="s">
        <v>43</v>
      </c>
      <c r="O94" s="86"/>
      <c r="P94" s="215">
        <f>O94*H94</f>
        <v>0</v>
      </c>
      <c r="Q94" s="215">
        <v>0.02</v>
      </c>
      <c r="R94" s="215">
        <f>Q94*H94</f>
        <v>0.02</v>
      </c>
      <c r="S94" s="215">
        <v>0</v>
      </c>
      <c r="T94" s="216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7" t="s">
        <v>202</v>
      </c>
      <c r="AT94" s="217" t="s">
        <v>338</v>
      </c>
      <c r="AU94" s="217" t="s">
        <v>82</v>
      </c>
      <c r="AY94" s="19" t="s">
        <v>135</v>
      </c>
      <c r="BE94" s="218">
        <f>IF(N94="základní",J94,0)</f>
        <v>0</v>
      </c>
      <c r="BF94" s="218">
        <f>IF(N94="snížená",J94,0)</f>
        <v>0</v>
      </c>
      <c r="BG94" s="218">
        <f>IF(N94="zákl. přenesená",J94,0)</f>
        <v>0</v>
      </c>
      <c r="BH94" s="218">
        <f>IF(N94="sníž. přenesená",J94,0)</f>
        <v>0</v>
      </c>
      <c r="BI94" s="218">
        <f>IF(N94="nulová",J94,0)</f>
        <v>0</v>
      </c>
      <c r="BJ94" s="19" t="s">
        <v>80</v>
      </c>
      <c r="BK94" s="218">
        <f>ROUND(I94*H94,2)</f>
        <v>0</v>
      </c>
      <c r="BL94" s="19" t="s">
        <v>143</v>
      </c>
      <c r="BM94" s="217" t="s">
        <v>1286</v>
      </c>
    </row>
    <row r="95" s="2" customFormat="1">
      <c r="A95" s="40"/>
      <c r="B95" s="41"/>
      <c r="C95" s="42"/>
      <c r="D95" s="219" t="s">
        <v>145</v>
      </c>
      <c r="E95" s="42"/>
      <c r="F95" s="220" t="s">
        <v>1285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145</v>
      </c>
      <c r="AU95" s="19" t="s">
        <v>82</v>
      </c>
    </row>
    <row r="96" s="2" customFormat="1" ht="16.5" customHeight="1">
      <c r="A96" s="40"/>
      <c r="B96" s="41"/>
      <c r="C96" s="261" t="s">
        <v>195</v>
      </c>
      <c r="D96" s="261" t="s">
        <v>338</v>
      </c>
      <c r="E96" s="262" t="s">
        <v>1287</v>
      </c>
      <c r="F96" s="263" t="s">
        <v>1288</v>
      </c>
      <c r="G96" s="264" t="s">
        <v>556</v>
      </c>
      <c r="H96" s="265">
        <v>1</v>
      </c>
      <c r="I96" s="266"/>
      <c r="J96" s="267">
        <f>ROUND(I96*H96,2)</f>
        <v>0</v>
      </c>
      <c r="K96" s="263" t="s">
        <v>19</v>
      </c>
      <c r="L96" s="268"/>
      <c r="M96" s="269" t="s">
        <v>19</v>
      </c>
      <c r="N96" s="270" t="s">
        <v>43</v>
      </c>
      <c r="O96" s="86"/>
      <c r="P96" s="215">
        <f>O96*H96</f>
        <v>0</v>
      </c>
      <c r="Q96" s="215">
        <v>0.02</v>
      </c>
      <c r="R96" s="215">
        <f>Q96*H96</f>
        <v>0.02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202</v>
      </c>
      <c r="AT96" s="217" t="s">
        <v>338</v>
      </c>
      <c r="AU96" s="217" t="s">
        <v>82</v>
      </c>
      <c r="AY96" s="19" t="s">
        <v>135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143</v>
      </c>
      <c r="BM96" s="217" t="s">
        <v>1289</v>
      </c>
    </row>
    <row r="97" s="2" customFormat="1">
      <c r="A97" s="40"/>
      <c r="B97" s="41"/>
      <c r="C97" s="42"/>
      <c r="D97" s="219" t="s">
        <v>145</v>
      </c>
      <c r="E97" s="42"/>
      <c r="F97" s="220" t="s">
        <v>1288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82</v>
      </c>
    </row>
    <row r="98" s="2" customFormat="1" ht="16.5" customHeight="1">
      <c r="A98" s="40"/>
      <c r="B98" s="41"/>
      <c r="C98" s="261" t="s">
        <v>202</v>
      </c>
      <c r="D98" s="261" t="s">
        <v>338</v>
      </c>
      <c r="E98" s="262" t="s">
        <v>1290</v>
      </c>
      <c r="F98" s="263" t="s">
        <v>1291</v>
      </c>
      <c r="G98" s="264" t="s">
        <v>556</v>
      </c>
      <c r="H98" s="265">
        <v>1</v>
      </c>
      <c r="I98" s="266"/>
      <c r="J98" s="267">
        <f>ROUND(I98*H98,2)</f>
        <v>0</v>
      </c>
      <c r="K98" s="263" t="s">
        <v>19</v>
      </c>
      <c r="L98" s="268"/>
      <c r="M98" s="269" t="s">
        <v>19</v>
      </c>
      <c r="N98" s="270" t="s">
        <v>43</v>
      </c>
      <c r="O98" s="86"/>
      <c r="P98" s="215">
        <f>O98*H98</f>
        <v>0</v>
      </c>
      <c r="Q98" s="215">
        <v>0.02</v>
      </c>
      <c r="R98" s="215">
        <f>Q98*H98</f>
        <v>0.02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202</v>
      </c>
      <c r="AT98" s="217" t="s">
        <v>338</v>
      </c>
      <c r="AU98" s="217" t="s">
        <v>82</v>
      </c>
      <c r="AY98" s="19" t="s">
        <v>135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80</v>
      </c>
      <c r="BK98" s="218">
        <f>ROUND(I98*H98,2)</f>
        <v>0</v>
      </c>
      <c r="BL98" s="19" t="s">
        <v>143</v>
      </c>
      <c r="BM98" s="217" t="s">
        <v>1292</v>
      </c>
    </row>
    <row r="99" s="2" customFormat="1">
      <c r="A99" s="40"/>
      <c r="B99" s="41"/>
      <c r="C99" s="42"/>
      <c r="D99" s="219" t="s">
        <v>145</v>
      </c>
      <c r="E99" s="42"/>
      <c r="F99" s="220" t="s">
        <v>1291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145</v>
      </c>
      <c r="AU99" s="19" t="s">
        <v>82</v>
      </c>
    </row>
    <row r="100" s="2" customFormat="1" ht="16.5" customHeight="1">
      <c r="A100" s="40"/>
      <c r="B100" s="41"/>
      <c r="C100" s="261" t="s">
        <v>136</v>
      </c>
      <c r="D100" s="261" t="s">
        <v>338</v>
      </c>
      <c r="E100" s="262" t="s">
        <v>1293</v>
      </c>
      <c r="F100" s="263" t="s">
        <v>1294</v>
      </c>
      <c r="G100" s="264" t="s">
        <v>556</v>
      </c>
      <c r="H100" s="265">
        <v>1</v>
      </c>
      <c r="I100" s="266"/>
      <c r="J100" s="267">
        <f>ROUND(I100*H100,2)</f>
        <v>0</v>
      </c>
      <c r="K100" s="263" t="s">
        <v>19</v>
      </c>
      <c r="L100" s="268"/>
      <c r="M100" s="269" t="s">
        <v>19</v>
      </c>
      <c r="N100" s="270" t="s">
        <v>43</v>
      </c>
      <c r="O100" s="86"/>
      <c r="P100" s="215">
        <f>O100*H100</f>
        <v>0</v>
      </c>
      <c r="Q100" s="215">
        <v>0.02</v>
      </c>
      <c r="R100" s="215">
        <f>Q100*H100</f>
        <v>0.02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202</v>
      </c>
      <c r="AT100" s="217" t="s">
        <v>338</v>
      </c>
      <c r="AU100" s="217" t="s">
        <v>82</v>
      </c>
      <c r="AY100" s="19" t="s">
        <v>135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143</v>
      </c>
      <c r="BM100" s="217" t="s">
        <v>1295</v>
      </c>
    </row>
    <row r="101" s="2" customFormat="1">
      <c r="A101" s="40"/>
      <c r="B101" s="41"/>
      <c r="C101" s="42"/>
      <c r="D101" s="219" t="s">
        <v>145</v>
      </c>
      <c r="E101" s="42"/>
      <c r="F101" s="220" t="s">
        <v>1294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145</v>
      </c>
      <c r="AU101" s="19" t="s">
        <v>82</v>
      </c>
    </row>
    <row r="102" s="2" customFormat="1" ht="16.5" customHeight="1">
      <c r="A102" s="40"/>
      <c r="B102" s="41"/>
      <c r="C102" s="261" t="s">
        <v>229</v>
      </c>
      <c r="D102" s="261" t="s">
        <v>338</v>
      </c>
      <c r="E102" s="262" t="s">
        <v>1296</v>
      </c>
      <c r="F102" s="263" t="s">
        <v>1297</v>
      </c>
      <c r="G102" s="264" t="s">
        <v>556</v>
      </c>
      <c r="H102" s="265">
        <v>1</v>
      </c>
      <c r="I102" s="266"/>
      <c r="J102" s="267">
        <f>ROUND(I102*H102,2)</f>
        <v>0</v>
      </c>
      <c r="K102" s="263" t="s">
        <v>19</v>
      </c>
      <c r="L102" s="268"/>
      <c r="M102" s="269" t="s">
        <v>19</v>
      </c>
      <c r="N102" s="270" t="s">
        <v>43</v>
      </c>
      <c r="O102" s="86"/>
      <c r="P102" s="215">
        <f>O102*H102</f>
        <v>0</v>
      </c>
      <c r="Q102" s="215">
        <v>0.02</v>
      </c>
      <c r="R102" s="215">
        <f>Q102*H102</f>
        <v>0.02</v>
      </c>
      <c r="S102" s="215">
        <v>0</v>
      </c>
      <c r="T102" s="216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202</v>
      </c>
      <c r="AT102" s="217" t="s">
        <v>338</v>
      </c>
      <c r="AU102" s="217" t="s">
        <v>82</v>
      </c>
      <c r="AY102" s="19" t="s">
        <v>135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80</v>
      </c>
      <c r="BK102" s="218">
        <f>ROUND(I102*H102,2)</f>
        <v>0</v>
      </c>
      <c r="BL102" s="19" t="s">
        <v>143</v>
      </c>
      <c r="BM102" s="217" t="s">
        <v>1298</v>
      </c>
    </row>
    <row r="103" s="2" customFormat="1">
      <c r="A103" s="40"/>
      <c r="B103" s="41"/>
      <c r="C103" s="42"/>
      <c r="D103" s="219" t="s">
        <v>145</v>
      </c>
      <c r="E103" s="42"/>
      <c r="F103" s="220" t="s">
        <v>1297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145</v>
      </c>
      <c r="AU103" s="19" t="s">
        <v>82</v>
      </c>
    </row>
    <row r="104" s="2" customFormat="1" ht="16.5" customHeight="1">
      <c r="A104" s="40"/>
      <c r="B104" s="41"/>
      <c r="C104" s="261" t="s">
        <v>235</v>
      </c>
      <c r="D104" s="261" t="s">
        <v>338</v>
      </c>
      <c r="E104" s="262" t="s">
        <v>1299</v>
      </c>
      <c r="F104" s="263" t="s">
        <v>1300</v>
      </c>
      <c r="G104" s="264" t="s">
        <v>556</v>
      </c>
      <c r="H104" s="265">
        <v>2</v>
      </c>
      <c r="I104" s="266"/>
      <c r="J104" s="267">
        <f>ROUND(I104*H104,2)</f>
        <v>0</v>
      </c>
      <c r="K104" s="263" t="s">
        <v>19</v>
      </c>
      <c r="L104" s="268"/>
      <c r="M104" s="269" t="s">
        <v>19</v>
      </c>
      <c r="N104" s="270" t="s">
        <v>43</v>
      </c>
      <c r="O104" s="86"/>
      <c r="P104" s="215">
        <f>O104*H104</f>
        <v>0</v>
      </c>
      <c r="Q104" s="215">
        <v>0.02</v>
      </c>
      <c r="R104" s="215">
        <f>Q104*H104</f>
        <v>0.040000000000000001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202</v>
      </c>
      <c r="AT104" s="217" t="s">
        <v>338</v>
      </c>
      <c r="AU104" s="217" t="s">
        <v>82</v>
      </c>
      <c r="AY104" s="19" t="s">
        <v>135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143</v>
      </c>
      <c r="BM104" s="217" t="s">
        <v>1301</v>
      </c>
    </row>
    <row r="105" s="2" customFormat="1">
      <c r="A105" s="40"/>
      <c r="B105" s="41"/>
      <c r="C105" s="42"/>
      <c r="D105" s="219" t="s">
        <v>145</v>
      </c>
      <c r="E105" s="42"/>
      <c r="F105" s="220" t="s">
        <v>1300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145</v>
      </c>
      <c r="AU105" s="19" t="s">
        <v>82</v>
      </c>
    </row>
    <row r="106" s="2" customFormat="1" ht="16.5" customHeight="1">
      <c r="A106" s="40"/>
      <c r="B106" s="41"/>
      <c r="C106" s="261" t="s">
        <v>8</v>
      </c>
      <c r="D106" s="261" t="s">
        <v>338</v>
      </c>
      <c r="E106" s="262" t="s">
        <v>1302</v>
      </c>
      <c r="F106" s="263" t="s">
        <v>1303</v>
      </c>
      <c r="G106" s="264" t="s">
        <v>556</v>
      </c>
      <c r="H106" s="265">
        <v>1</v>
      </c>
      <c r="I106" s="266"/>
      <c r="J106" s="267">
        <f>ROUND(I106*H106,2)</f>
        <v>0</v>
      </c>
      <c r="K106" s="263" t="s">
        <v>19</v>
      </c>
      <c r="L106" s="268"/>
      <c r="M106" s="269" t="s">
        <v>19</v>
      </c>
      <c r="N106" s="270" t="s">
        <v>43</v>
      </c>
      <c r="O106" s="86"/>
      <c r="P106" s="215">
        <f>O106*H106</f>
        <v>0</v>
      </c>
      <c r="Q106" s="215">
        <v>0.02</v>
      </c>
      <c r="R106" s="215">
        <f>Q106*H106</f>
        <v>0.02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202</v>
      </c>
      <c r="AT106" s="217" t="s">
        <v>338</v>
      </c>
      <c r="AU106" s="217" t="s">
        <v>82</v>
      </c>
      <c r="AY106" s="19" t="s">
        <v>135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80</v>
      </c>
      <c r="BK106" s="218">
        <f>ROUND(I106*H106,2)</f>
        <v>0</v>
      </c>
      <c r="BL106" s="19" t="s">
        <v>143</v>
      </c>
      <c r="BM106" s="217" t="s">
        <v>1304</v>
      </c>
    </row>
    <row r="107" s="2" customFormat="1">
      <c r="A107" s="40"/>
      <c r="B107" s="41"/>
      <c r="C107" s="42"/>
      <c r="D107" s="219" t="s">
        <v>145</v>
      </c>
      <c r="E107" s="42"/>
      <c r="F107" s="220" t="s">
        <v>1303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145</v>
      </c>
      <c r="AU107" s="19" t="s">
        <v>82</v>
      </c>
    </row>
    <row r="108" s="2" customFormat="1" ht="16.5" customHeight="1">
      <c r="A108" s="40"/>
      <c r="B108" s="41"/>
      <c r="C108" s="261" t="s">
        <v>251</v>
      </c>
      <c r="D108" s="261" t="s">
        <v>338</v>
      </c>
      <c r="E108" s="262" t="s">
        <v>1305</v>
      </c>
      <c r="F108" s="263" t="s">
        <v>1306</v>
      </c>
      <c r="G108" s="264" t="s">
        <v>556</v>
      </c>
      <c r="H108" s="265">
        <v>1</v>
      </c>
      <c r="I108" s="266"/>
      <c r="J108" s="267">
        <f>ROUND(I108*H108,2)</f>
        <v>0</v>
      </c>
      <c r="K108" s="263" t="s">
        <v>19</v>
      </c>
      <c r="L108" s="268"/>
      <c r="M108" s="269" t="s">
        <v>19</v>
      </c>
      <c r="N108" s="270" t="s">
        <v>43</v>
      </c>
      <c r="O108" s="86"/>
      <c r="P108" s="215">
        <f>O108*H108</f>
        <v>0</v>
      </c>
      <c r="Q108" s="215">
        <v>0.02</v>
      </c>
      <c r="R108" s="215">
        <f>Q108*H108</f>
        <v>0.02</v>
      </c>
      <c r="S108" s="215">
        <v>0</v>
      </c>
      <c r="T108" s="216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7" t="s">
        <v>202</v>
      </c>
      <c r="AT108" s="217" t="s">
        <v>338</v>
      </c>
      <c r="AU108" s="217" t="s">
        <v>82</v>
      </c>
      <c r="AY108" s="19" t="s">
        <v>135</v>
      </c>
      <c r="BE108" s="218">
        <f>IF(N108="základní",J108,0)</f>
        <v>0</v>
      </c>
      <c r="BF108" s="218">
        <f>IF(N108="snížená",J108,0)</f>
        <v>0</v>
      </c>
      <c r="BG108" s="218">
        <f>IF(N108="zákl. přenesená",J108,0)</f>
        <v>0</v>
      </c>
      <c r="BH108" s="218">
        <f>IF(N108="sníž. přenesená",J108,0)</f>
        <v>0</v>
      </c>
      <c r="BI108" s="218">
        <f>IF(N108="nulová",J108,0)</f>
        <v>0</v>
      </c>
      <c r="BJ108" s="19" t="s">
        <v>80</v>
      </c>
      <c r="BK108" s="218">
        <f>ROUND(I108*H108,2)</f>
        <v>0</v>
      </c>
      <c r="BL108" s="19" t="s">
        <v>143</v>
      </c>
      <c r="BM108" s="217" t="s">
        <v>1307</v>
      </c>
    </row>
    <row r="109" s="2" customFormat="1">
      <c r="A109" s="40"/>
      <c r="B109" s="41"/>
      <c r="C109" s="42"/>
      <c r="D109" s="219" t="s">
        <v>145</v>
      </c>
      <c r="E109" s="42"/>
      <c r="F109" s="220" t="s">
        <v>1306</v>
      </c>
      <c r="G109" s="42"/>
      <c r="H109" s="42"/>
      <c r="I109" s="221"/>
      <c r="J109" s="42"/>
      <c r="K109" s="42"/>
      <c r="L109" s="46"/>
      <c r="M109" s="222"/>
      <c r="N109" s="223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145</v>
      </c>
      <c r="AU109" s="19" t="s">
        <v>82</v>
      </c>
    </row>
    <row r="110" s="2" customFormat="1" ht="16.5" customHeight="1">
      <c r="A110" s="40"/>
      <c r="B110" s="41"/>
      <c r="C110" s="261" t="s">
        <v>263</v>
      </c>
      <c r="D110" s="261" t="s">
        <v>338</v>
      </c>
      <c r="E110" s="262" t="s">
        <v>1308</v>
      </c>
      <c r="F110" s="263" t="s">
        <v>1309</v>
      </c>
      <c r="G110" s="264" t="s">
        <v>556</v>
      </c>
      <c r="H110" s="265">
        <v>1</v>
      </c>
      <c r="I110" s="266"/>
      <c r="J110" s="267">
        <f>ROUND(I110*H110,2)</f>
        <v>0</v>
      </c>
      <c r="K110" s="263" t="s">
        <v>19</v>
      </c>
      <c r="L110" s="268"/>
      <c r="M110" s="269" t="s">
        <v>19</v>
      </c>
      <c r="N110" s="270" t="s">
        <v>43</v>
      </c>
      <c r="O110" s="86"/>
      <c r="P110" s="215">
        <f>O110*H110</f>
        <v>0</v>
      </c>
      <c r="Q110" s="215">
        <v>0.02</v>
      </c>
      <c r="R110" s="215">
        <f>Q110*H110</f>
        <v>0.02</v>
      </c>
      <c r="S110" s="215">
        <v>0</v>
      </c>
      <c r="T110" s="216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7" t="s">
        <v>202</v>
      </c>
      <c r="AT110" s="217" t="s">
        <v>338</v>
      </c>
      <c r="AU110" s="217" t="s">
        <v>82</v>
      </c>
      <c r="AY110" s="19" t="s">
        <v>135</v>
      </c>
      <c r="BE110" s="218">
        <f>IF(N110="základní",J110,0)</f>
        <v>0</v>
      </c>
      <c r="BF110" s="218">
        <f>IF(N110="snížená",J110,0)</f>
        <v>0</v>
      </c>
      <c r="BG110" s="218">
        <f>IF(N110="zákl. přenesená",J110,0)</f>
        <v>0</v>
      </c>
      <c r="BH110" s="218">
        <f>IF(N110="sníž. přenesená",J110,0)</f>
        <v>0</v>
      </c>
      <c r="BI110" s="218">
        <f>IF(N110="nulová",J110,0)</f>
        <v>0</v>
      </c>
      <c r="BJ110" s="19" t="s">
        <v>80</v>
      </c>
      <c r="BK110" s="218">
        <f>ROUND(I110*H110,2)</f>
        <v>0</v>
      </c>
      <c r="BL110" s="19" t="s">
        <v>143</v>
      </c>
      <c r="BM110" s="217" t="s">
        <v>1310</v>
      </c>
    </row>
    <row r="111" s="2" customFormat="1">
      <c r="A111" s="40"/>
      <c r="B111" s="41"/>
      <c r="C111" s="42"/>
      <c r="D111" s="219" t="s">
        <v>145</v>
      </c>
      <c r="E111" s="42"/>
      <c r="F111" s="220" t="s">
        <v>1309</v>
      </c>
      <c r="G111" s="42"/>
      <c r="H111" s="42"/>
      <c r="I111" s="221"/>
      <c r="J111" s="42"/>
      <c r="K111" s="42"/>
      <c r="L111" s="46"/>
      <c r="M111" s="222"/>
      <c r="N111" s="223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145</v>
      </c>
      <c r="AU111" s="19" t="s">
        <v>82</v>
      </c>
    </row>
    <row r="112" s="2" customFormat="1" ht="16.5" customHeight="1">
      <c r="A112" s="40"/>
      <c r="B112" s="41"/>
      <c r="C112" s="261" t="s">
        <v>269</v>
      </c>
      <c r="D112" s="261" t="s">
        <v>338</v>
      </c>
      <c r="E112" s="262" t="s">
        <v>1311</v>
      </c>
      <c r="F112" s="263" t="s">
        <v>1312</v>
      </c>
      <c r="G112" s="264" t="s">
        <v>556</v>
      </c>
      <c r="H112" s="265">
        <v>1</v>
      </c>
      <c r="I112" s="266"/>
      <c r="J112" s="267">
        <f>ROUND(I112*H112,2)</f>
        <v>0</v>
      </c>
      <c r="K112" s="263" t="s">
        <v>19</v>
      </c>
      <c r="L112" s="268"/>
      <c r="M112" s="269" t="s">
        <v>19</v>
      </c>
      <c r="N112" s="270" t="s">
        <v>43</v>
      </c>
      <c r="O112" s="86"/>
      <c r="P112" s="215">
        <f>O112*H112</f>
        <v>0</v>
      </c>
      <c r="Q112" s="215">
        <v>0.02</v>
      </c>
      <c r="R112" s="215">
        <f>Q112*H112</f>
        <v>0.02</v>
      </c>
      <c r="S112" s="215">
        <v>0</v>
      </c>
      <c r="T112" s="216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7" t="s">
        <v>202</v>
      </c>
      <c r="AT112" s="217" t="s">
        <v>338</v>
      </c>
      <c r="AU112" s="217" t="s">
        <v>82</v>
      </c>
      <c r="AY112" s="19" t="s">
        <v>135</v>
      </c>
      <c r="BE112" s="218">
        <f>IF(N112="základní",J112,0)</f>
        <v>0</v>
      </c>
      <c r="BF112" s="218">
        <f>IF(N112="snížená",J112,0)</f>
        <v>0</v>
      </c>
      <c r="BG112" s="218">
        <f>IF(N112="zákl. přenesená",J112,0)</f>
        <v>0</v>
      </c>
      <c r="BH112" s="218">
        <f>IF(N112="sníž. přenesená",J112,0)</f>
        <v>0</v>
      </c>
      <c r="BI112" s="218">
        <f>IF(N112="nulová",J112,0)</f>
        <v>0</v>
      </c>
      <c r="BJ112" s="19" t="s">
        <v>80</v>
      </c>
      <c r="BK112" s="218">
        <f>ROUND(I112*H112,2)</f>
        <v>0</v>
      </c>
      <c r="BL112" s="19" t="s">
        <v>143</v>
      </c>
      <c r="BM112" s="217" t="s">
        <v>1313</v>
      </c>
    </row>
    <row r="113" s="2" customFormat="1">
      <c r="A113" s="40"/>
      <c r="B113" s="41"/>
      <c r="C113" s="42"/>
      <c r="D113" s="219" t="s">
        <v>145</v>
      </c>
      <c r="E113" s="42"/>
      <c r="F113" s="220" t="s">
        <v>1312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145</v>
      </c>
      <c r="AU113" s="19" t="s">
        <v>82</v>
      </c>
    </row>
    <row r="114" s="2" customFormat="1" ht="16.5" customHeight="1">
      <c r="A114" s="40"/>
      <c r="B114" s="41"/>
      <c r="C114" s="261" t="s">
        <v>254</v>
      </c>
      <c r="D114" s="261" t="s">
        <v>338</v>
      </c>
      <c r="E114" s="262" t="s">
        <v>1314</v>
      </c>
      <c r="F114" s="263" t="s">
        <v>1315</v>
      </c>
      <c r="G114" s="264" t="s">
        <v>556</v>
      </c>
      <c r="H114" s="265">
        <v>1</v>
      </c>
      <c r="I114" s="266"/>
      <c r="J114" s="267">
        <f>ROUND(I114*H114,2)</f>
        <v>0</v>
      </c>
      <c r="K114" s="263" t="s">
        <v>19</v>
      </c>
      <c r="L114" s="268"/>
      <c r="M114" s="269" t="s">
        <v>19</v>
      </c>
      <c r="N114" s="270" t="s">
        <v>43</v>
      </c>
      <c r="O114" s="86"/>
      <c r="P114" s="215">
        <f>O114*H114</f>
        <v>0</v>
      </c>
      <c r="Q114" s="215">
        <v>0.02</v>
      </c>
      <c r="R114" s="215">
        <f>Q114*H114</f>
        <v>0.02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202</v>
      </c>
      <c r="AT114" s="217" t="s">
        <v>338</v>
      </c>
      <c r="AU114" s="217" t="s">
        <v>82</v>
      </c>
      <c r="AY114" s="19" t="s">
        <v>135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80</v>
      </c>
      <c r="BK114" s="218">
        <f>ROUND(I114*H114,2)</f>
        <v>0</v>
      </c>
      <c r="BL114" s="19" t="s">
        <v>143</v>
      </c>
      <c r="BM114" s="217" t="s">
        <v>1316</v>
      </c>
    </row>
    <row r="115" s="2" customFormat="1">
      <c r="A115" s="40"/>
      <c r="B115" s="41"/>
      <c r="C115" s="42"/>
      <c r="D115" s="219" t="s">
        <v>145</v>
      </c>
      <c r="E115" s="42"/>
      <c r="F115" s="220" t="s">
        <v>1315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145</v>
      </c>
      <c r="AU115" s="19" t="s">
        <v>82</v>
      </c>
    </row>
    <row r="116" s="2" customFormat="1" ht="16.5" customHeight="1">
      <c r="A116" s="40"/>
      <c r="B116" s="41"/>
      <c r="C116" s="261" t="s">
        <v>282</v>
      </c>
      <c r="D116" s="261" t="s">
        <v>338</v>
      </c>
      <c r="E116" s="262" t="s">
        <v>1317</v>
      </c>
      <c r="F116" s="263" t="s">
        <v>1318</v>
      </c>
      <c r="G116" s="264" t="s">
        <v>556</v>
      </c>
      <c r="H116" s="265">
        <v>1</v>
      </c>
      <c r="I116" s="266"/>
      <c r="J116" s="267">
        <f>ROUND(I116*H116,2)</f>
        <v>0</v>
      </c>
      <c r="K116" s="263" t="s">
        <v>19</v>
      </c>
      <c r="L116" s="268"/>
      <c r="M116" s="269" t="s">
        <v>19</v>
      </c>
      <c r="N116" s="270" t="s">
        <v>43</v>
      </c>
      <c r="O116" s="86"/>
      <c r="P116" s="215">
        <f>O116*H116</f>
        <v>0</v>
      </c>
      <c r="Q116" s="215">
        <v>0.02</v>
      </c>
      <c r="R116" s="215">
        <f>Q116*H116</f>
        <v>0.02</v>
      </c>
      <c r="S116" s="215">
        <v>0</v>
      </c>
      <c r="T116" s="216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7" t="s">
        <v>202</v>
      </c>
      <c r="AT116" s="217" t="s">
        <v>338</v>
      </c>
      <c r="AU116" s="217" t="s">
        <v>82</v>
      </c>
      <c r="AY116" s="19" t="s">
        <v>135</v>
      </c>
      <c r="BE116" s="218">
        <f>IF(N116="základní",J116,0)</f>
        <v>0</v>
      </c>
      <c r="BF116" s="218">
        <f>IF(N116="snížená",J116,0)</f>
        <v>0</v>
      </c>
      <c r="BG116" s="218">
        <f>IF(N116="zákl. přenesená",J116,0)</f>
        <v>0</v>
      </c>
      <c r="BH116" s="218">
        <f>IF(N116="sníž. přenesená",J116,0)</f>
        <v>0</v>
      </c>
      <c r="BI116" s="218">
        <f>IF(N116="nulová",J116,0)</f>
        <v>0</v>
      </c>
      <c r="BJ116" s="19" t="s">
        <v>80</v>
      </c>
      <c r="BK116" s="218">
        <f>ROUND(I116*H116,2)</f>
        <v>0</v>
      </c>
      <c r="BL116" s="19" t="s">
        <v>143</v>
      </c>
      <c r="BM116" s="217" t="s">
        <v>1319</v>
      </c>
    </row>
    <row r="117" s="2" customFormat="1">
      <c r="A117" s="40"/>
      <c r="B117" s="41"/>
      <c r="C117" s="42"/>
      <c r="D117" s="219" t="s">
        <v>145</v>
      </c>
      <c r="E117" s="42"/>
      <c r="F117" s="220" t="s">
        <v>1318</v>
      </c>
      <c r="G117" s="42"/>
      <c r="H117" s="42"/>
      <c r="I117" s="221"/>
      <c r="J117" s="42"/>
      <c r="K117" s="42"/>
      <c r="L117" s="46"/>
      <c r="M117" s="222"/>
      <c r="N117" s="223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145</v>
      </c>
      <c r="AU117" s="19" t="s">
        <v>82</v>
      </c>
    </row>
    <row r="118" s="2" customFormat="1" ht="16.5" customHeight="1">
      <c r="A118" s="40"/>
      <c r="B118" s="41"/>
      <c r="C118" s="261" t="s">
        <v>288</v>
      </c>
      <c r="D118" s="261" t="s">
        <v>338</v>
      </c>
      <c r="E118" s="262" t="s">
        <v>1320</v>
      </c>
      <c r="F118" s="263" t="s">
        <v>1321</v>
      </c>
      <c r="G118" s="264" t="s">
        <v>556</v>
      </c>
      <c r="H118" s="265">
        <v>1</v>
      </c>
      <c r="I118" s="266"/>
      <c r="J118" s="267">
        <f>ROUND(I118*H118,2)</f>
        <v>0</v>
      </c>
      <c r="K118" s="263" t="s">
        <v>19</v>
      </c>
      <c r="L118" s="268"/>
      <c r="M118" s="269" t="s">
        <v>19</v>
      </c>
      <c r="N118" s="270" t="s">
        <v>43</v>
      </c>
      <c r="O118" s="86"/>
      <c r="P118" s="215">
        <f>O118*H118</f>
        <v>0</v>
      </c>
      <c r="Q118" s="215">
        <v>0.02</v>
      </c>
      <c r="R118" s="215">
        <f>Q118*H118</f>
        <v>0.02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202</v>
      </c>
      <c r="AT118" s="217" t="s">
        <v>338</v>
      </c>
      <c r="AU118" s="217" t="s">
        <v>82</v>
      </c>
      <c r="AY118" s="19" t="s">
        <v>135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80</v>
      </c>
      <c r="BK118" s="218">
        <f>ROUND(I118*H118,2)</f>
        <v>0</v>
      </c>
      <c r="BL118" s="19" t="s">
        <v>143</v>
      </c>
      <c r="BM118" s="217" t="s">
        <v>1322</v>
      </c>
    </row>
    <row r="119" s="2" customFormat="1">
      <c r="A119" s="40"/>
      <c r="B119" s="41"/>
      <c r="C119" s="42"/>
      <c r="D119" s="219" t="s">
        <v>145</v>
      </c>
      <c r="E119" s="42"/>
      <c r="F119" s="220" t="s">
        <v>1321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145</v>
      </c>
      <c r="AU119" s="19" t="s">
        <v>82</v>
      </c>
    </row>
    <row r="120" s="2" customFormat="1" ht="16.5" customHeight="1">
      <c r="A120" s="40"/>
      <c r="B120" s="41"/>
      <c r="C120" s="261" t="s">
        <v>295</v>
      </c>
      <c r="D120" s="261" t="s">
        <v>338</v>
      </c>
      <c r="E120" s="262" t="s">
        <v>1323</v>
      </c>
      <c r="F120" s="263" t="s">
        <v>1324</v>
      </c>
      <c r="G120" s="264" t="s">
        <v>556</v>
      </c>
      <c r="H120" s="265">
        <v>4</v>
      </c>
      <c r="I120" s="266"/>
      <c r="J120" s="267">
        <f>ROUND(I120*H120,2)</f>
        <v>0</v>
      </c>
      <c r="K120" s="263" t="s">
        <v>19</v>
      </c>
      <c r="L120" s="268"/>
      <c r="M120" s="269" t="s">
        <v>19</v>
      </c>
      <c r="N120" s="270" t="s">
        <v>43</v>
      </c>
      <c r="O120" s="86"/>
      <c r="P120" s="215">
        <f>O120*H120</f>
        <v>0</v>
      </c>
      <c r="Q120" s="215">
        <v>0.02</v>
      </c>
      <c r="R120" s="215">
        <f>Q120*H120</f>
        <v>0.080000000000000002</v>
      </c>
      <c r="S120" s="215">
        <v>0</v>
      </c>
      <c r="T120" s="216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7" t="s">
        <v>202</v>
      </c>
      <c r="AT120" s="217" t="s">
        <v>338</v>
      </c>
      <c r="AU120" s="217" t="s">
        <v>82</v>
      </c>
      <c r="AY120" s="19" t="s">
        <v>135</v>
      </c>
      <c r="BE120" s="218">
        <f>IF(N120="základní",J120,0)</f>
        <v>0</v>
      </c>
      <c r="BF120" s="218">
        <f>IF(N120="snížená",J120,0)</f>
        <v>0</v>
      </c>
      <c r="BG120" s="218">
        <f>IF(N120="zákl. přenesená",J120,0)</f>
        <v>0</v>
      </c>
      <c r="BH120" s="218">
        <f>IF(N120="sníž. přenesená",J120,0)</f>
        <v>0</v>
      </c>
      <c r="BI120" s="218">
        <f>IF(N120="nulová",J120,0)</f>
        <v>0</v>
      </c>
      <c r="BJ120" s="19" t="s">
        <v>80</v>
      </c>
      <c r="BK120" s="218">
        <f>ROUND(I120*H120,2)</f>
        <v>0</v>
      </c>
      <c r="BL120" s="19" t="s">
        <v>143</v>
      </c>
      <c r="BM120" s="217" t="s">
        <v>1325</v>
      </c>
    </row>
    <row r="121" s="2" customFormat="1">
      <c r="A121" s="40"/>
      <c r="B121" s="41"/>
      <c r="C121" s="42"/>
      <c r="D121" s="219" t="s">
        <v>145</v>
      </c>
      <c r="E121" s="42"/>
      <c r="F121" s="220" t="s">
        <v>1324</v>
      </c>
      <c r="G121" s="42"/>
      <c r="H121" s="42"/>
      <c r="I121" s="221"/>
      <c r="J121" s="42"/>
      <c r="K121" s="42"/>
      <c r="L121" s="46"/>
      <c r="M121" s="222"/>
      <c r="N121" s="223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145</v>
      </c>
      <c r="AU121" s="19" t="s">
        <v>82</v>
      </c>
    </row>
    <row r="122" s="2" customFormat="1" ht="16.5" customHeight="1">
      <c r="A122" s="40"/>
      <c r="B122" s="41"/>
      <c r="C122" s="261" t="s">
        <v>304</v>
      </c>
      <c r="D122" s="261" t="s">
        <v>338</v>
      </c>
      <c r="E122" s="262" t="s">
        <v>1326</v>
      </c>
      <c r="F122" s="263" t="s">
        <v>1327</v>
      </c>
      <c r="G122" s="264" t="s">
        <v>556</v>
      </c>
      <c r="H122" s="265">
        <v>1</v>
      </c>
      <c r="I122" s="266"/>
      <c r="J122" s="267">
        <f>ROUND(I122*H122,2)</f>
        <v>0</v>
      </c>
      <c r="K122" s="263" t="s">
        <v>19</v>
      </c>
      <c r="L122" s="268"/>
      <c r="M122" s="269" t="s">
        <v>19</v>
      </c>
      <c r="N122" s="270" t="s">
        <v>43</v>
      </c>
      <c r="O122" s="86"/>
      <c r="P122" s="215">
        <f>O122*H122</f>
        <v>0</v>
      </c>
      <c r="Q122" s="215">
        <v>0.02</v>
      </c>
      <c r="R122" s="215">
        <f>Q122*H122</f>
        <v>0.02</v>
      </c>
      <c r="S122" s="215">
        <v>0</v>
      </c>
      <c r="T122" s="216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7" t="s">
        <v>202</v>
      </c>
      <c r="AT122" s="217" t="s">
        <v>338</v>
      </c>
      <c r="AU122" s="217" t="s">
        <v>82</v>
      </c>
      <c r="AY122" s="19" t="s">
        <v>135</v>
      </c>
      <c r="BE122" s="218">
        <f>IF(N122="základní",J122,0)</f>
        <v>0</v>
      </c>
      <c r="BF122" s="218">
        <f>IF(N122="snížená",J122,0)</f>
        <v>0</v>
      </c>
      <c r="BG122" s="218">
        <f>IF(N122="zákl. přenesená",J122,0)</f>
        <v>0</v>
      </c>
      <c r="BH122" s="218">
        <f>IF(N122="sníž. přenesená",J122,0)</f>
        <v>0</v>
      </c>
      <c r="BI122" s="218">
        <f>IF(N122="nulová",J122,0)</f>
        <v>0</v>
      </c>
      <c r="BJ122" s="19" t="s">
        <v>80</v>
      </c>
      <c r="BK122" s="218">
        <f>ROUND(I122*H122,2)</f>
        <v>0</v>
      </c>
      <c r="BL122" s="19" t="s">
        <v>143</v>
      </c>
      <c r="BM122" s="217" t="s">
        <v>1328</v>
      </c>
    </row>
    <row r="123" s="2" customFormat="1">
      <c r="A123" s="40"/>
      <c r="B123" s="41"/>
      <c r="C123" s="42"/>
      <c r="D123" s="219" t="s">
        <v>145</v>
      </c>
      <c r="E123" s="42"/>
      <c r="F123" s="220" t="s">
        <v>1327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145</v>
      </c>
      <c r="AU123" s="19" t="s">
        <v>82</v>
      </c>
    </row>
    <row r="124" s="2" customFormat="1" ht="16.5" customHeight="1">
      <c r="A124" s="40"/>
      <c r="B124" s="41"/>
      <c r="C124" s="261" t="s">
        <v>7</v>
      </c>
      <c r="D124" s="261" t="s">
        <v>338</v>
      </c>
      <c r="E124" s="262" t="s">
        <v>1329</v>
      </c>
      <c r="F124" s="263" t="s">
        <v>1330</v>
      </c>
      <c r="G124" s="264" t="s">
        <v>556</v>
      </c>
      <c r="H124" s="265">
        <v>4</v>
      </c>
      <c r="I124" s="266"/>
      <c r="J124" s="267">
        <f>ROUND(I124*H124,2)</f>
        <v>0</v>
      </c>
      <c r="K124" s="263" t="s">
        <v>19</v>
      </c>
      <c r="L124" s="268"/>
      <c r="M124" s="269" t="s">
        <v>19</v>
      </c>
      <c r="N124" s="270" t="s">
        <v>43</v>
      </c>
      <c r="O124" s="86"/>
      <c r="P124" s="215">
        <f>O124*H124</f>
        <v>0</v>
      </c>
      <c r="Q124" s="215">
        <v>0.02</v>
      </c>
      <c r="R124" s="215">
        <f>Q124*H124</f>
        <v>0.080000000000000002</v>
      </c>
      <c r="S124" s="215">
        <v>0</v>
      </c>
      <c r="T124" s="216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7" t="s">
        <v>202</v>
      </c>
      <c r="AT124" s="217" t="s">
        <v>338</v>
      </c>
      <c r="AU124" s="217" t="s">
        <v>82</v>
      </c>
      <c r="AY124" s="19" t="s">
        <v>135</v>
      </c>
      <c r="BE124" s="218">
        <f>IF(N124="základní",J124,0)</f>
        <v>0</v>
      </c>
      <c r="BF124" s="218">
        <f>IF(N124="snížená",J124,0)</f>
        <v>0</v>
      </c>
      <c r="BG124" s="218">
        <f>IF(N124="zákl. přenesená",J124,0)</f>
        <v>0</v>
      </c>
      <c r="BH124" s="218">
        <f>IF(N124="sníž. přenesená",J124,0)</f>
        <v>0</v>
      </c>
      <c r="BI124" s="218">
        <f>IF(N124="nulová",J124,0)</f>
        <v>0</v>
      </c>
      <c r="BJ124" s="19" t="s">
        <v>80</v>
      </c>
      <c r="BK124" s="218">
        <f>ROUND(I124*H124,2)</f>
        <v>0</v>
      </c>
      <c r="BL124" s="19" t="s">
        <v>143</v>
      </c>
      <c r="BM124" s="217" t="s">
        <v>1331</v>
      </c>
    </row>
    <row r="125" s="2" customFormat="1">
      <c r="A125" s="40"/>
      <c r="B125" s="41"/>
      <c r="C125" s="42"/>
      <c r="D125" s="219" t="s">
        <v>145</v>
      </c>
      <c r="E125" s="42"/>
      <c r="F125" s="220" t="s">
        <v>1330</v>
      </c>
      <c r="G125" s="42"/>
      <c r="H125" s="42"/>
      <c r="I125" s="221"/>
      <c r="J125" s="42"/>
      <c r="K125" s="42"/>
      <c r="L125" s="46"/>
      <c r="M125" s="222"/>
      <c r="N125" s="223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145</v>
      </c>
      <c r="AU125" s="19" t="s">
        <v>82</v>
      </c>
    </row>
    <row r="126" s="2" customFormat="1" ht="16.5" customHeight="1">
      <c r="A126" s="40"/>
      <c r="B126" s="41"/>
      <c r="C126" s="261" t="s">
        <v>474</v>
      </c>
      <c r="D126" s="261" t="s">
        <v>338</v>
      </c>
      <c r="E126" s="262" t="s">
        <v>1332</v>
      </c>
      <c r="F126" s="263" t="s">
        <v>1333</v>
      </c>
      <c r="G126" s="264" t="s">
        <v>556</v>
      </c>
      <c r="H126" s="265">
        <v>1</v>
      </c>
      <c r="I126" s="266"/>
      <c r="J126" s="267">
        <f>ROUND(I126*H126,2)</f>
        <v>0</v>
      </c>
      <c r="K126" s="263" t="s">
        <v>19</v>
      </c>
      <c r="L126" s="268"/>
      <c r="M126" s="269" t="s">
        <v>19</v>
      </c>
      <c r="N126" s="270" t="s">
        <v>43</v>
      </c>
      <c r="O126" s="86"/>
      <c r="P126" s="215">
        <f>O126*H126</f>
        <v>0</v>
      </c>
      <c r="Q126" s="215">
        <v>0.02</v>
      </c>
      <c r="R126" s="215">
        <f>Q126*H126</f>
        <v>0.02</v>
      </c>
      <c r="S126" s="215">
        <v>0</v>
      </c>
      <c r="T126" s="216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7" t="s">
        <v>202</v>
      </c>
      <c r="AT126" s="217" t="s">
        <v>338</v>
      </c>
      <c r="AU126" s="217" t="s">
        <v>82</v>
      </c>
      <c r="AY126" s="19" t="s">
        <v>135</v>
      </c>
      <c r="BE126" s="218">
        <f>IF(N126="základní",J126,0)</f>
        <v>0</v>
      </c>
      <c r="BF126" s="218">
        <f>IF(N126="snížená",J126,0)</f>
        <v>0</v>
      </c>
      <c r="BG126" s="218">
        <f>IF(N126="zákl. přenesená",J126,0)</f>
        <v>0</v>
      </c>
      <c r="BH126" s="218">
        <f>IF(N126="sníž. přenesená",J126,0)</f>
        <v>0</v>
      </c>
      <c r="BI126" s="218">
        <f>IF(N126="nulová",J126,0)</f>
        <v>0</v>
      </c>
      <c r="BJ126" s="19" t="s">
        <v>80</v>
      </c>
      <c r="BK126" s="218">
        <f>ROUND(I126*H126,2)</f>
        <v>0</v>
      </c>
      <c r="BL126" s="19" t="s">
        <v>143</v>
      </c>
      <c r="BM126" s="217" t="s">
        <v>1334</v>
      </c>
    </row>
    <row r="127" s="2" customFormat="1">
      <c r="A127" s="40"/>
      <c r="B127" s="41"/>
      <c r="C127" s="42"/>
      <c r="D127" s="219" t="s">
        <v>145</v>
      </c>
      <c r="E127" s="42"/>
      <c r="F127" s="220" t="s">
        <v>1333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145</v>
      </c>
      <c r="AU127" s="19" t="s">
        <v>82</v>
      </c>
    </row>
    <row r="128" s="2" customFormat="1" ht="16.5" customHeight="1">
      <c r="A128" s="40"/>
      <c r="B128" s="41"/>
      <c r="C128" s="261" t="s">
        <v>483</v>
      </c>
      <c r="D128" s="261" t="s">
        <v>338</v>
      </c>
      <c r="E128" s="262" t="s">
        <v>1335</v>
      </c>
      <c r="F128" s="263" t="s">
        <v>1336</v>
      </c>
      <c r="G128" s="264" t="s">
        <v>556</v>
      </c>
      <c r="H128" s="265">
        <v>1</v>
      </c>
      <c r="I128" s="266"/>
      <c r="J128" s="267">
        <f>ROUND(I128*H128,2)</f>
        <v>0</v>
      </c>
      <c r="K128" s="263" t="s">
        <v>19</v>
      </c>
      <c r="L128" s="268"/>
      <c r="M128" s="269" t="s">
        <v>19</v>
      </c>
      <c r="N128" s="270" t="s">
        <v>43</v>
      </c>
      <c r="O128" s="86"/>
      <c r="P128" s="215">
        <f>O128*H128</f>
        <v>0</v>
      </c>
      <c r="Q128" s="215">
        <v>0.02</v>
      </c>
      <c r="R128" s="215">
        <f>Q128*H128</f>
        <v>0.02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202</v>
      </c>
      <c r="AT128" s="217" t="s">
        <v>338</v>
      </c>
      <c r="AU128" s="217" t="s">
        <v>82</v>
      </c>
      <c r="AY128" s="19" t="s">
        <v>135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80</v>
      </c>
      <c r="BK128" s="218">
        <f>ROUND(I128*H128,2)</f>
        <v>0</v>
      </c>
      <c r="BL128" s="19" t="s">
        <v>143</v>
      </c>
      <c r="BM128" s="217" t="s">
        <v>1337</v>
      </c>
    </row>
    <row r="129" s="2" customFormat="1">
      <c r="A129" s="40"/>
      <c r="B129" s="41"/>
      <c r="C129" s="42"/>
      <c r="D129" s="219" t="s">
        <v>145</v>
      </c>
      <c r="E129" s="42"/>
      <c r="F129" s="220" t="s">
        <v>1336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145</v>
      </c>
      <c r="AU129" s="19" t="s">
        <v>82</v>
      </c>
    </row>
    <row r="130" s="2" customFormat="1" ht="16.5" customHeight="1">
      <c r="A130" s="40"/>
      <c r="B130" s="41"/>
      <c r="C130" s="261" t="s">
        <v>491</v>
      </c>
      <c r="D130" s="261" t="s">
        <v>338</v>
      </c>
      <c r="E130" s="262" t="s">
        <v>1338</v>
      </c>
      <c r="F130" s="263" t="s">
        <v>1339</v>
      </c>
      <c r="G130" s="264" t="s">
        <v>556</v>
      </c>
      <c r="H130" s="265">
        <v>2</v>
      </c>
      <c r="I130" s="266"/>
      <c r="J130" s="267">
        <f>ROUND(I130*H130,2)</f>
        <v>0</v>
      </c>
      <c r="K130" s="263" t="s">
        <v>19</v>
      </c>
      <c r="L130" s="268"/>
      <c r="M130" s="269" t="s">
        <v>19</v>
      </c>
      <c r="N130" s="270" t="s">
        <v>43</v>
      </c>
      <c r="O130" s="86"/>
      <c r="P130" s="215">
        <f>O130*H130</f>
        <v>0</v>
      </c>
      <c r="Q130" s="215">
        <v>0.02</v>
      </c>
      <c r="R130" s="215">
        <f>Q130*H130</f>
        <v>0.040000000000000001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202</v>
      </c>
      <c r="AT130" s="217" t="s">
        <v>338</v>
      </c>
      <c r="AU130" s="217" t="s">
        <v>82</v>
      </c>
      <c r="AY130" s="19" t="s">
        <v>135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80</v>
      </c>
      <c r="BK130" s="218">
        <f>ROUND(I130*H130,2)</f>
        <v>0</v>
      </c>
      <c r="BL130" s="19" t="s">
        <v>143</v>
      </c>
      <c r="BM130" s="217" t="s">
        <v>1340</v>
      </c>
    </row>
    <row r="131" s="2" customFormat="1">
      <c r="A131" s="40"/>
      <c r="B131" s="41"/>
      <c r="C131" s="42"/>
      <c r="D131" s="219" t="s">
        <v>145</v>
      </c>
      <c r="E131" s="42"/>
      <c r="F131" s="220" t="s">
        <v>1339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145</v>
      </c>
      <c r="AU131" s="19" t="s">
        <v>82</v>
      </c>
    </row>
    <row r="132" s="2" customFormat="1" ht="16.5" customHeight="1">
      <c r="A132" s="40"/>
      <c r="B132" s="41"/>
      <c r="C132" s="261" t="s">
        <v>496</v>
      </c>
      <c r="D132" s="261" t="s">
        <v>338</v>
      </c>
      <c r="E132" s="262" t="s">
        <v>1341</v>
      </c>
      <c r="F132" s="263" t="s">
        <v>1342</v>
      </c>
      <c r="G132" s="264" t="s">
        <v>556</v>
      </c>
      <c r="H132" s="265">
        <v>10</v>
      </c>
      <c r="I132" s="266"/>
      <c r="J132" s="267">
        <f>ROUND(I132*H132,2)</f>
        <v>0</v>
      </c>
      <c r="K132" s="263" t="s">
        <v>19</v>
      </c>
      <c r="L132" s="268"/>
      <c r="M132" s="269" t="s">
        <v>19</v>
      </c>
      <c r="N132" s="270" t="s">
        <v>43</v>
      </c>
      <c r="O132" s="86"/>
      <c r="P132" s="215">
        <f>O132*H132</f>
        <v>0</v>
      </c>
      <c r="Q132" s="215">
        <v>0.02</v>
      </c>
      <c r="R132" s="215">
        <f>Q132*H132</f>
        <v>0.20000000000000001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202</v>
      </c>
      <c r="AT132" s="217" t="s">
        <v>338</v>
      </c>
      <c r="AU132" s="217" t="s">
        <v>82</v>
      </c>
      <c r="AY132" s="19" t="s">
        <v>135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80</v>
      </c>
      <c r="BK132" s="218">
        <f>ROUND(I132*H132,2)</f>
        <v>0</v>
      </c>
      <c r="BL132" s="19" t="s">
        <v>143</v>
      </c>
      <c r="BM132" s="217" t="s">
        <v>1343</v>
      </c>
    </row>
    <row r="133" s="2" customFormat="1">
      <c r="A133" s="40"/>
      <c r="B133" s="41"/>
      <c r="C133" s="42"/>
      <c r="D133" s="219" t="s">
        <v>145</v>
      </c>
      <c r="E133" s="42"/>
      <c r="F133" s="220" t="s">
        <v>1342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145</v>
      </c>
      <c r="AU133" s="19" t="s">
        <v>82</v>
      </c>
    </row>
    <row r="134" s="2" customFormat="1" ht="16.5" customHeight="1">
      <c r="A134" s="40"/>
      <c r="B134" s="41"/>
      <c r="C134" s="261" t="s">
        <v>501</v>
      </c>
      <c r="D134" s="261" t="s">
        <v>338</v>
      </c>
      <c r="E134" s="262" t="s">
        <v>1344</v>
      </c>
      <c r="F134" s="263" t="s">
        <v>1345</v>
      </c>
      <c r="G134" s="264" t="s">
        <v>556</v>
      </c>
      <c r="H134" s="265">
        <v>5</v>
      </c>
      <c r="I134" s="266"/>
      <c r="J134" s="267">
        <f>ROUND(I134*H134,2)</f>
        <v>0</v>
      </c>
      <c r="K134" s="263" t="s">
        <v>19</v>
      </c>
      <c r="L134" s="268"/>
      <c r="M134" s="269" t="s">
        <v>19</v>
      </c>
      <c r="N134" s="270" t="s">
        <v>43</v>
      </c>
      <c r="O134" s="86"/>
      <c r="P134" s="215">
        <f>O134*H134</f>
        <v>0</v>
      </c>
      <c r="Q134" s="215">
        <v>0.02</v>
      </c>
      <c r="R134" s="215">
        <f>Q134*H134</f>
        <v>0.10000000000000001</v>
      </c>
      <c r="S134" s="215">
        <v>0</v>
      </c>
      <c r="T134" s="216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7" t="s">
        <v>202</v>
      </c>
      <c r="AT134" s="217" t="s">
        <v>338</v>
      </c>
      <c r="AU134" s="217" t="s">
        <v>82</v>
      </c>
      <c r="AY134" s="19" t="s">
        <v>135</v>
      </c>
      <c r="BE134" s="218">
        <f>IF(N134="základní",J134,0)</f>
        <v>0</v>
      </c>
      <c r="BF134" s="218">
        <f>IF(N134="snížená",J134,0)</f>
        <v>0</v>
      </c>
      <c r="BG134" s="218">
        <f>IF(N134="zákl. přenesená",J134,0)</f>
        <v>0</v>
      </c>
      <c r="BH134" s="218">
        <f>IF(N134="sníž. přenesená",J134,0)</f>
        <v>0</v>
      </c>
      <c r="BI134" s="218">
        <f>IF(N134="nulová",J134,0)</f>
        <v>0</v>
      </c>
      <c r="BJ134" s="19" t="s">
        <v>80</v>
      </c>
      <c r="BK134" s="218">
        <f>ROUND(I134*H134,2)</f>
        <v>0</v>
      </c>
      <c r="BL134" s="19" t="s">
        <v>143</v>
      </c>
      <c r="BM134" s="217" t="s">
        <v>1346</v>
      </c>
    </row>
    <row r="135" s="2" customFormat="1">
      <c r="A135" s="40"/>
      <c r="B135" s="41"/>
      <c r="C135" s="42"/>
      <c r="D135" s="219" t="s">
        <v>145</v>
      </c>
      <c r="E135" s="42"/>
      <c r="F135" s="220" t="s">
        <v>1345</v>
      </c>
      <c r="G135" s="42"/>
      <c r="H135" s="42"/>
      <c r="I135" s="221"/>
      <c r="J135" s="42"/>
      <c r="K135" s="42"/>
      <c r="L135" s="46"/>
      <c r="M135" s="222"/>
      <c r="N135" s="223"/>
      <c r="O135" s="86"/>
      <c r="P135" s="86"/>
      <c r="Q135" s="86"/>
      <c r="R135" s="86"/>
      <c r="S135" s="86"/>
      <c r="T135" s="87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145</v>
      </c>
      <c r="AU135" s="19" t="s">
        <v>82</v>
      </c>
    </row>
    <row r="136" s="2" customFormat="1" ht="16.5" customHeight="1">
      <c r="A136" s="40"/>
      <c r="B136" s="41"/>
      <c r="C136" s="261" t="s">
        <v>506</v>
      </c>
      <c r="D136" s="261" t="s">
        <v>338</v>
      </c>
      <c r="E136" s="262" t="s">
        <v>1347</v>
      </c>
      <c r="F136" s="263" t="s">
        <v>1348</v>
      </c>
      <c r="G136" s="264" t="s">
        <v>556</v>
      </c>
      <c r="H136" s="265">
        <v>1</v>
      </c>
      <c r="I136" s="266"/>
      <c r="J136" s="267">
        <f>ROUND(I136*H136,2)</f>
        <v>0</v>
      </c>
      <c r="K136" s="263" t="s">
        <v>19</v>
      </c>
      <c r="L136" s="268"/>
      <c r="M136" s="269" t="s">
        <v>19</v>
      </c>
      <c r="N136" s="270" t="s">
        <v>43</v>
      </c>
      <c r="O136" s="86"/>
      <c r="P136" s="215">
        <f>O136*H136</f>
        <v>0</v>
      </c>
      <c r="Q136" s="215">
        <v>0.02</v>
      </c>
      <c r="R136" s="215">
        <f>Q136*H136</f>
        <v>0.02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202</v>
      </c>
      <c r="AT136" s="217" t="s">
        <v>338</v>
      </c>
      <c r="AU136" s="217" t="s">
        <v>82</v>
      </c>
      <c r="AY136" s="19" t="s">
        <v>135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80</v>
      </c>
      <c r="BK136" s="218">
        <f>ROUND(I136*H136,2)</f>
        <v>0</v>
      </c>
      <c r="BL136" s="19" t="s">
        <v>143</v>
      </c>
      <c r="BM136" s="217" t="s">
        <v>1349</v>
      </c>
    </row>
    <row r="137" s="2" customFormat="1">
      <c r="A137" s="40"/>
      <c r="B137" s="41"/>
      <c r="C137" s="42"/>
      <c r="D137" s="219" t="s">
        <v>145</v>
      </c>
      <c r="E137" s="42"/>
      <c r="F137" s="220" t="s">
        <v>1348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145</v>
      </c>
      <c r="AU137" s="19" t="s">
        <v>82</v>
      </c>
    </row>
    <row r="138" s="2" customFormat="1" ht="16.5" customHeight="1">
      <c r="A138" s="40"/>
      <c r="B138" s="41"/>
      <c r="C138" s="206" t="s">
        <v>510</v>
      </c>
      <c r="D138" s="206" t="s">
        <v>138</v>
      </c>
      <c r="E138" s="207" t="s">
        <v>1350</v>
      </c>
      <c r="F138" s="208" t="s">
        <v>1351</v>
      </c>
      <c r="G138" s="209" t="s">
        <v>556</v>
      </c>
      <c r="H138" s="210">
        <v>2</v>
      </c>
      <c r="I138" s="211"/>
      <c r="J138" s="212">
        <f>ROUND(I138*H138,2)</f>
        <v>0</v>
      </c>
      <c r="K138" s="208" t="s">
        <v>19</v>
      </c>
      <c r="L138" s="46"/>
      <c r="M138" s="213" t="s">
        <v>19</v>
      </c>
      <c r="N138" s="214" t="s">
        <v>43</v>
      </c>
      <c r="O138" s="86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254</v>
      </c>
      <c r="AT138" s="217" t="s">
        <v>138</v>
      </c>
      <c r="AU138" s="217" t="s">
        <v>82</v>
      </c>
      <c r="AY138" s="19" t="s">
        <v>135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80</v>
      </c>
      <c r="BK138" s="218">
        <f>ROUND(I138*H138,2)</f>
        <v>0</v>
      </c>
      <c r="BL138" s="19" t="s">
        <v>254</v>
      </c>
      <c r="BM138" s="217" t="s">
        <v>1352</v>
      </c>
    </row>
    <row r="139" s="2" customFormat="1">
      <c r="A139" s="40"/>
      <c r="B139" s="41"/>
      <c r="C139" s="42"/>
      <c r="D139" s="219" t="s">
        <v>145</v>
      </c>
      <c r="E139" s="42"/>
      <c r="F139" s="220" t="s">
        <v>1351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145</v>
      </c>
      <c r="AU139" s="19" t="s">
        <v>82</v>
      </c>
    </row>
    <row r="140" s="2" customFormat="1" ht="16.5" customHeight="1">
      <c r="A140" s="40"/>
      <c r="B140" s="41"/>
      <c r="C140" s="206" t="s">
        <v>514</v>
      </c>
      <c r="D140" s="206" t="s">
        <v>138</v>
      </c>
      <c r="E140" s="207" t="s">
        <v>1353</v>
      </c>
      <c r="F140" s="208" t="s">
        <v>1354</v>
      </c>
      <c r="G140" s="209" t="s">
        <v>556</v>
      </c>
      <c r="H140" s="210">
        <v>1</v>
      </c>
      <c r="I140" s="211"/>
      <c r="J140" s="212">
        <f>ROUND(I140*H140,2)</f>
        <v>0</v>
      </c>
      <c r="K140" s="208" t="s">
        <v>19</v>
      </c>
      <c r="L140" s="46"/>
      <c r="M140" s="213" t="s">
        <v>19</v>
      </c>
      <c r="N140" s="214" t="s">
        <v>43</v>
      </c>
      <c r="O140" s="86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7" t="s">
        <v>254</v>
      </c>
      <c r="AT140" s="217" t="s">
        <v>138</v>
      </c>
      <c r="AU140" s="217" t="s">
        <v>82</v>
      </c>
      <c r="AY140" s="19" t="s">
        <v>135</v>
      </c>
      <c r="BE140" s="218">
        <f>IF(N140="základní",J140,0)</f>
        <v>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9" t="s">
        <v>80</v>
      </c>
      <c r="BK140" s="218">
        <f>ROUND(I140*H140,2)</f>
        <v>0</v>
      </c>
      <c r="BL140" s="19" t="s">
        <v>254</v>
      </c>
      <c r="BM140" s="217" t="s">
        <v>1355</v>
      </c>
    </row>
    <row r="141" s="2" customFormat="1">
      <c r="A141" s="40"/>
      <c r="B141" s="41"/>
      <c r="C141" s="42"/>
      <c r="D141" s="219" t="s">
        <v>145</v>
      </c>
      <c r="E141" s="42"/>
      <c r="F141" s="220" t="s">
        <v>1354</v>
      </c>
      <c r="G141" s="42"/>
      <c r="H141" s="42"/>
      <c r="I141" s="221"/>
      <c r="J141" s="42"/>
      <c r="K141" s="42"/>
      <c r="L141" s="46"/>
      <c r="M141" s="222"/>
      <c r="N141" s="223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145</v>
      </c>
      <c r="AU141" s="19" t="s">
        <v>82</v>
      </c>
    </row>
    <row r="142" s="2" customFormat="1" ht="16.5" customHeight="1">
      <c r="A142" s="40"/>
      <c r="B142" s="41"/>
      <c r="C142" s="206" t="s">
        <v>521</v>
      </c>
      <c r="D142" s="206" t="s">
        <v>138</v>
      </c>
      <c r="E142" s="207" t="s">
        <v>1356</v>
      </c>
      <c r="F142" s="208" t="s">
        <v>1357</v>
      </c>
      <c r="G142" s="209" t="s">
        <v>556</v>
      </c>
      <c r="H142" s="210">
        <v>3</v>
      </c>
      <c r="I142" s="211"/>
      <c r="J142" s="212">
        <f>ROUND(I142*H142,2)</f>
        <v>0</v>
      </c>
      <c r="K142" s="208" t="s">
        <v>19</v>
      </c>
      <c r="L142" s="46"/>
      <c r="M142" s="213" t="s">
        <v>19</v>
      </c>
      <c r="N142" s="214" t="s">
        <v>43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254</v>
      </c>
      <c r="AT142" s="217" t="s">
        <v>138</v>
      </c>
      <c r="AU142" s="217" t="s">
        <v>82</v>
      </c>
      <c r="AY142" s="19" t="s">
        <v>135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80</v>
      </c>
      <c r="BK142" s="218">
        <f>ROUND(I142*H142,2)</f>
        <v>0</v>
      </c>
      <c r="BL142" s="19" t="s">
        <v>254</v>
      </c>
      <c r="BM142" s="217" t="s">
        <v>1358</v>
      </c>
    </row>
    <row r="143" s="2" customFormat="1">
      <c r="A143" s="40"/>
      <c r="B143" s="41"/>
      <c r="C143" s="42"/>
      <c r="D143" s="219" t="s">
        <v>145</v>
      </c>
      <c r="E143" s="42"/>
      <c r="F143" s="220" t="s">
        <v>1357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145</v>
      </c>
      <c r="AU143" s="19" t="s">
        <v>82</v>
      </c>
    </row>
    <row r="144" s="2" customFormat="1" ht="16.5" customHeight="1">
      <c r="A144" s="40"/>
      <c r="B144" s="41"/>
      <c r="C144" s="206" t="s">
        <v>527</v>
      </c>
      <c r="D144" s="206" t="s">
        <v>138</v>
      </c>
      <c r="E144" s="207" t="s">
        <v>1359</v>
      </c>
      <c r="F144" s="208" t="s">
        <v>1360</v>
      </c>
      <c r="G144" s="209" t="s">
        <v>556</v>
      </c>
      <c r="H144" s="210">
        <v>2</v>
      </c>
      <c r="I144" s="211"/>
      <c r="J144" s="212">
        <f>ROUND(I144*H144,2)</f>
        <v>0</v>
      </c>
      <c r="K144" s="208" t="s">
        <v>19</v>
      </c>
      <c r="L144" s="46"/>
      <c r="M144" s="213" t="s">
        <v>19</v>
      </c>
      <c r="N144" s="214" t="s">
        <v>43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254</v>
      </c>
      <c r="AT144" s="217" t="s">
        <v>138</v>
      </c>
      <c r="AU144" s="217" t="s">
        <v>82</v>
      </c>
      <c r="AY144" s="19" t="s">
        <v>135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80</v>
      </c>
      <c r="BK144" s="218">
        <f>ROUND(I144*H144,2)</f>
        <v>0</v>
      </c>
      <c r="BL144" s="19" t="s">
        <v>254</v>
      </c>
      <c r="BM144" s="217" t="s">
        <v>1361</v>
      </c>
    </row>
    <row r="145" s="2" customFormat="1">
      <c r="A145" s="40"/>
      <c r="B145" s="41"/>
      <c r="C145" s="42"/>
      <c r="D145" s="219" t="s">
        <v>145</v>
      </c>
      <c r="E145" s="42"/>
      <c r="F145" s="220" t="s">
        <v>1360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145</v>
      </c>
      <c r="AU145" s="19" t="s">
        <v>82</v>
      </c>
    </row>
    <row r="146" s="2" customFormat="1" ht="16.5" customHeight="1">
      <c r="A146" s="40"/>
      <c r="B146" s="41"/>
      <c r="C146" s="206" t="s">
        <v>499</v>
      </c>
      <c r="D146" s="206" t="s">
        <v>138</v>
      </c>
      <c r="E146" s="207" t="s">
        <v>1362</v>
      </c>
      <c r="F146" s="208" t="s">
        <v>1363</v>
      </c>
      <c r="G146" s="209" t="s">
        <v>556</v>
      </c>
      <c r="H146" s="210">
        <v>1</v>
      </c>
      <c r="I146" s="211"/>
      <c r="J146" s="212">
        <f>ROUND(I146*H146,2)</f>
        <v>0</v>
      </c>
      <c r="K146" s="208" t="s">
        <v>19</v>
      </c>
      <c r="L146" s="46"/>
      <c r="M146" s="213" t="s">
        <v>19</v>
      </c>
      <c r="N146" s="214" t="s">
        <v>43</v>
      </c>
      <c r="O146" s="86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254</v>
      </c>
      <c r="AT146" s="217" t="s">
        <v>138</v>
      </c>
      <c r="AU146" s="217" t="s">
        <v>82</v>
      </c>
      <c r="AY146" s="19" t="s">
        <v>135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80</v>
      </c>
      <c r="BK146" s="218">
        <f>ROUND(I146*H146,2)</f>
        <v>0</v>
      </c>
      <c r="BL146" s="19" t="s">
        <v>254</v>
      </c>
      <c r="BM146" s="217" t="s">
        <v>1364</v>
      </c>
    </row>
    <row r="147" s="2" customFormat="1">
      <c r="A147" s="40"/>
      <c r="B147" s="41"/>
      <c r="C147" s="42"/>
      <c r="D147" s="219" t="s">
        <v>145</v>
      </c>
      <c r="E147" s="42"/>
      <c r="F147" s="220" t="s">
        <v>1363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145</v>
      </c>
      <c r="AU147" s="19" t="s">
        <v>82</v>
      </c>
    </row>
    <row r="148" s="2" customFormat="1" ht="16.5" customHeight="1">
      <c r="A148" s="40"/>
      <c r="B148" s="41"/>
      <c r="C148" s="206" t="s">
        <v>539</v>
      </c>
      <c r="D148" s="206" t="s">
        <v>138</v>
      </c>
      <c r="E148" s="207" t="s">
        <v>1365</v>
      </c>
      <c r="F148" s="208" t="s">
        <v>1366</v>
      </c>
      <c r="G148" s="209" t="s">
        <v>556</v>
      </c>
      <c r="H148" s="210">
        <v>1</v>
      </c>
      <c r="I148" s="211"/>
      <c r="J148" s="212">
        <f>ROUND(I148*H148,2)</f>
        <v>0</v>
      </c>
      <c r="K148" s="208" t="s">
        <v>19</v>
      </c>
      <c r="L148" s="46"/>
      <c r="M148" s="213" t="s">
        <v>19</v>
      </c>
      <c r="N148" s="214" t="s">
        <v>43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254</v>
      </c>
      <c r="AT148" s="217" t="s">
        <v>138</v>
      </c>
      <c r="AU148" s="217" t="s">
        <v>82</v>
      </c>
      <c r="AY148" s="19" t="s">
        <v>135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80</v>
      </c>
      <c r="BK148" s="218">
        <f>ROUND(I148*H148,2)</f>
        <v>0</v>
      </c>
      <c r="BL148" s="19" t="s">
        <v>254</v>
      </c>
      <c r="BM148" s="217" t="s">
        <v>1367</v>
      </c>
    </row>
    <row r="149" s="2" customFormat="1">
      <c r="A149" s="40"/>
      <c r="B149" s="41"/>
      <c r="C149" s="42"/>
      <c r="D149" s="219" t="s">
        <v>145</v>
      </c>
      <c r="E149" s="42"/>
      <c r="F149" s="220" t="s">
        <v>1366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145</v>
      </c>
      <c r="AU149" s="19" t="s">
        <v>82</v>
      </c>
    </row>
    <row r="150" s="2" customFormat="1" ht="16.5" customHeight="1">
      <c r="A150" s="40"/>
      <c r="B150" s="41"/>
      <c r="C150" s="206" t="s">
        <v>545</v>
      </c>
      <c r="D150" s="206" t="s">
        <v>138</v>
      </c>
      <c r="E150" s="207" t="s">
        <v>1368</v>
      </c>
      <c r="F150" s="208" t="s">
        <v>1369</v>
      </c>
      <c r="G150" s="209" t="s">
        <v>556</v>
      </c>
      <c r="H150" s="210">
        <v>1</v>
      </c>
      <c r="I150" s="211"/>
      <c r="J150" s="212">
        <f>ROUND(I150*H150,2)</f>
        <v>0</v>
      </c>
      <c r="K150" s="208" t="s">
        <v>19</v>
      </c>
      <c r="L150" s="46"/>
      <c r="M150" s="213" t="s">
        <v>19</v>
      </c>
      <c r="N150" s="214" t="s">
        <v>43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254</v>
      </c>
      <c r="AT150" s="217" t="s">
        <v>138</v>
      </c>
      <c r="AU150" s="217" t="s">
        <v>82</v>
      </c>
      <c r="AY150" s="19" t="s">
        <v>135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80</v>
      </c>
      <c r="BK150" s="218">
        <f>ROUND(I150*H150,2)</f>
        <v>0</v>
      </c>
      <c r="BL150" s="19" t="s">
        <v>254</v>
      </c>
      <c r="BM150" s="217" t="s">
        <v>1370</v>
      </c>
    </row>
    <row r="151" s="2" customFormat="1">
      <c r="A151" s="40"/>
      <c r="B151" s="41"/>
      <c r="C151" s="42"/>
      <c r="D151" s="219" t="s">
        <v>145</v>
      </c>
      <c r="E151" s="42"/>
      <c r="F151" s="220" t="s">
        <v>1369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145</v>
      </c>
      <c r="AU151" s="19" t="s">
        <v>82</v>
      </c>
    </row>
    <row r="152" s="2" customFormat="1" ht="16.5" customHeight="1">
      <c r="A152" s="40"/>
      <c r="B152" s="41"/>
      <c r="C152" s="206" t="s">
        <v>553</v>
      </c>
      <c r="D152" s="206" t="s">
        <v>138</v>
      </c>
      <c r="E152" s="207" t="s">
        <v>1371</v>
      </c>
      <c r="F152" s="208" t="s">
        <v>1372</v>
      </c>
      <c r="G152" s="209" t="s">
        <v>556</v>
      </c>
      <c r="H152" s="210">
        <v>1</v>
      </c>
      <c r="I152" s="211"/>
      <c r="J152" s="212">
        <f>ROUND(I152*H152,2)</f>
        <v>0</v>
      </c>
      <c r="K152" s="208" t="s">
        <v>19</v>
      </c>
      <c r="L152" s="46"/>
      <c r="M152" s="213" t="s">
        <v>19</v>
      </c>
      <c r="N152" s="214" t="s">
        <v>43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254</v>
      </c>
      <c r="AT152" s="217" t="s">
        <v>138</v>
      </c>
      <c r="AU152" s="217" t="s">
        <v>82</v>
      </c>
      <c r="AY152" s="19" t="s">
        <v>135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80</v>
      </c>
      <c r="BK152" s="218">
        <f>ROUND(I152*H152,2)</f>
        <v>0</v>
      </c>
      <c r="BL152" s="19" t="s">
        <v>254</v>
      </c>
      <c r="BM152" s="217" t="s">
        <v>1373</v>
      </c>
    </row>
    <row r="153" s="2" customFormat="1">
      <c r="A153" s="40"/>
      <c r="B153" s="41"/>
      <c r="C153" s="42"/>
      <c r="D153" s="219" t="s">
        <v>145</v>
      </c>
      <c r="E153" s="42"/>
      <c r="F153" s="220" t="s">
        <v>1372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145</v>
      </c>
      <c r="AU153" s="19" t="s">
        <v>82</v>
      </c>
    </row>
    <row r="154" s="2" customFormat="1" ht="16.5" customHeight="1">
      <c r="A154" s="40"/>
      <c r="B154" s="41"/>
      <c r="C154" s="206" t="s">
        <v>558</v>
      </c>
      <c r="D154" s="206" t="s">
        <v>138</v>
      </c>
      <c r="E154" s="207" t="s">
        <v>1374</v>
      </c>
      <c r="F154" s="208" t="s">
        <v>1375</v>
      </c>
      <c r="G154" s="209" t="s">
        <v>556</v>
      </c>
      <c r="H154" s="210">
        <v>1</v>
      </c>
      <c r="I154" s="211"/>
      <c r="J154" s="212">
        <f>ROUND(I154*H154,2)</f>
        <v>0</v>
      </c>
      <c r="K154" s="208" t="s">
        <v>19</v>
      </c>
      <c r="L154" s="46"/>
      <c r="M154" s="213" t="s">
        <v>19</v>
      </c>
      <c r="N154" s="214" t="s">
        <v>43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254</v>
      </c>
      <c r="AT154" s="217" t="s">
        <v>138</v>
      </c>
      <c r="AU154" s="217" t="s">
        <v>82</v>
      </c>
      <c r="AY154" s="19" t="s">
        <v>135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80</v>
      </c>
      <c r="BK154" s="218">
        <f>ROUND(I154*H154,2)</f>
        <v>0</v>
      </c>
      <c r="BL154" s="19" t="s">
        <v>254</v>
      </c>
      <c r="BM154" s="217" t="s">
        <v>1376</v>
      </c>
    </row>
    <row r="155" s="2" customFormat="1">
      <c r="A155" s="40"/>
      <c r="B155" s="41"/>
      <c r="C155" s="42"/>
      <c r="D155" s="219" t="s">
        <v>145</v>
      </c>
      <c r="E155" s="42"/>
      <c r="F155" s="220" t="s">
        <v>1375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145</v>
      </c>
      <c r="AU155" s="19" t="s">
        <v>82</v>
      </c>
    </row>
    <row r="156" s="2" customFormat="1" ht="16.5" customHeight="1">
      <c r="A156" s="40"/>
      <c r="B156" s="41"/>
      <c r="C156" s="206" t="s">
        <v>562</v>
      </c>
      <c r="D156" s="206" t="s">
        <v>138</v>
      </c>
      <c r="E156" s="207" t="s">
        <v>1377</v>
      </c>
      <c r="F156" s="208" t="s">
        <v>1378</v>
      </c>
      <c r="G156" s="209" t="s">
        <v>556</v>
      </c>
      <c r="H156" s="210">
        <v>1</v>
      </c>
      <c r="I156" s="211"/>
      <c r="J156" s="212">
        <f>ROUND(I156*H156,2)</f>
        <v>0</v>
      </c>
      <c r="K156" s="208" t="s">
        <v>19</v>
      </c>
      <c r="L156" s="46"/>
      <c r="M156" s="213" t="s">
        <v>19</v>
      </c>
      <c r="N156" s="214" t="s">
        <v>43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254</v>
      </c>
      <c r="AT156" s="217" t="s">
        <v>138</v>
      </c>
      <c r="AU156" s="217" t="s">
        <v>82</v>
      </c>
      <c r="AY156" s="19" t="s">
        <v>135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80</v>
      </c>
      <c r="BK156" s="218">
        <f>ROUND(I156*H156,2)</f>
        <v>0</v>
      </c>
      <c r="BL156" s="19" t="s">
        <v>254</v>
      </c>
      <c r="BM156" s="217" t="s">
        <v>1379</v>
      </c>
    </row>
    <row r="157" s="2" customFormat="1">
      <c r="A157" s="40"/>
      <c r="B157" s="41"/>
      <c r="C157" s="42"/>
      <c r="D157" s="219" t="s">
        <v>145</v>
      </c>
      <c r="E157" s="42"/>
      <c r="F157" s="220" t="s">
        <v>1378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145</v>
      </c>
      <c r="AU157" s="19" t="s">
        <v>82</v>
      </c>
    </row>
    <row r="158" s="2" customFormat="1" ht="16.5" customHeight="1">
      <c r="A158" s="40"/>
      <c r="B158" s="41"/>
      <c r="C158" s="206" t="s">
        <v>566</v>
      </c>
      <c r="D158" s="206" t="s">
        <v>138</v>
      </c>
      <c r="E158" s="207" t="s">
        <v>1380</v>
      </c>
      <c r="F158" s="208" t="s">
        <v>1381</v>
      </c>
      <c r="G158" s="209" t="s">
        <v>556</v>
      </c>
      <c r="H158" s="210">
        <v>1</v>
      </c>
      <c r="I158" s="211"/>
      <c r="J158" s="212">
        <f>ROUND(I158*H158,2)</f>
        <v>0</v>
      </c>
      <c r="K158" s="208" t="s">
        <v>19</v>
      </c>
      <c r="L158" s="46"/>
      <c r="M158" s="213" t="s">
        <v>19</v>
      </c>
      <c r="N158" s="214" t="s">
        <v>43</v>
      </c>
      <c r="O158" s="86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254</v>
      </c>
      <c r="AT158" s="217" t="s">
        <v>138</v>
      </c>
      <c r="AU158" s="217" t="s">
        <v>82</v>
      </c>
      <c r="AY158" s="19" t="s">
        <v>135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80</v>
      </c>
      <c r="BK158" s="218">
        <f>ROUND(I158*H158,2)</f>
        <v>0</v>
      </c>
      <c r="BL158" s="19" t="s">
        <v>254</v>
      </c>
      <c r="BM158" s="217" t="s">
        <v>1382</v>
      </c>
    </row>
    <row r="159" s="2" customFormat="1">
      <c r="A159" s="40"/>
      <c r="B159" s="41"/>
      <c r="C159" s="42"/>
      <c r="D159" s="219" t="s">
        <v>145</v>
      </c>
      <c r="E159" s="42"/>
      <c r="F159" s="220" t="s">
        <v>1381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145</v>
      </c>
      <c r="AU159" s="19" t="s">
        <v>82</v>
      </c>
    </row>
    <row r="160" s="2" customFormat="1" ht="16.5" customHeight="1">
      <c r="A160" s="40"/>
      <c r="B160" s="41"/>
      <c r="C160" s="206" t="s">
        <v>570</v>
      </c>
      <c r="D160" s="206" t="s">
        <v>138</v>
      </c>
      <c r="E160" s="207" t="s">
        <v>1383</v>
      </c>
      <c r="F160" s="208" t="s">
        <v>1384</v>
      </c>
      <c r="G160" s="209" t="s">
        <v>556</v>
      </c>
      <c r="H160" s="210">
        <v>1</v>
      </c>
      <c r="I160" s="211"/>
      <c r="J160" s="212">
        <f>ROUND(I160*H160,2)</f>
        <v>0</v>
      </c>
      <c r="K160" s="208" t="s">
        <v>19</v>
      </c>
      <c r="L160" s="46"/>
      <c r="M160" s="213" t="s">
        <v>19</v>
      </c>
      <c r="N160" s="214" t="s">
        <v>43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254</v>
      </c>
      <c r="AT160" s="217" t="s">
        <v>138</v>
      </c>
      <c r="AU160" s="217" t="s">
        <v>82</v>
      </c>
      <c r="AY160" s="19" t="s">
        <v>135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80</v>
      </c>
      <c r="BK160" s="218">
        <f>ROUND(I160*H160,2)</f>
        <v>0</v>
      </c>
      <c r="BL160" s="19" t="s">
        <v>254</v>
      </c>
      <c r="BM160" s="217" t="s">
        <v>1385</v>
      </c>
    </row>
    <row r="161" s="2" customFormat="1">
      <c r="A161" s="40"/>
      <c r="B161" s="41"/>
      <c r="C161" s="42"/>
      <c r="D161" s="219" t="s">
        <v>145</v>
      </c>
      <c r="E161" s="42"/>
      <c r="F161" s="220" t="s">
        <v>1386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145</v>
      </c>
      <c r="AU161" s="19" t="s">
        <v>82</v>
      </c>
    </row>
    <row r="162" s="2" customFormat="1" ht="16.5" customHeight="1">
      <c r="A162" s="40"/>
      <c r="B162" s="41"/>
      <c r="C162" s="206" t="s">
        <v>574</v>
      </c>
      <c r="D162" s="206" t="s">
        <v>138</v>
      </c>
      <c r="E162" s="207" t="s">
        <v>1387</v>
      </c>
      <c r="F162" s="208" t="s">
        <v>1388</v>
      </c>
      <c r="G162" s="209" t="s">
        <v>556</v>
      </c>
      <c r="H162" s="210">
        <v>1</v>
      </c>
      <c r="I162" s="211"/>
      <c r="J162" s="212">
        <f>ROUND(I162*H162,2)</f>
        <v>0</v>
      </c>
      <c r="K162" s="208" t="s">
        <v>19</v>
      </c>
      <c r="L162" s="46"/>
      <c r="M162" s="213" t="s">
        <v>19</v>
      </c>
      <c r="N162" s="214" t="s">
        <v>43</v>
      </c>
      <c r="O162" s="86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7" t="s">
        <v>254</v>
      </c>
      <c r="AT162" s="217" t="s">
        <v>138</v>
      </c>
      <c r="AU162" s="217" t="s">
        <v>82</v>
      </c>
      <c r="AY162" s="19" t="s">
        <v>135</v>
      </c>
      <c r="BE162" s="218">
        <f>IF(N162="základní",J162,0)</f>
        <v>0</v>
      </c>
      <c r="BF162" s="218">
        <f>IF(N162="snížená",J162,0)</f>
        <v>0</v>
      </c>
      <c r="BG162" s="218">
        <f>IF(N162="zákl. přenesená",J162,0)</f>
        <v>0</v>
      </c>
      <c r="BH162" s="218">
        <f>IF(N162="sníž. přenesená",J162,0)</f>
        <v>0</v>
      </c>
      <c r="BI162" s="218">
        <f>IF(N162="nulová",J162,0)</f>
        <v>0</v>
      </c>
      <c r="BJ162" s="19" t="s">
        <v>80</v>
      </c>
      <c r="BK162" s="218">
        <f>ROUND(I162*H162,2)</f>
        <v>0</v>
      </c>
      <c r="BL162" s="19" t="s">
        <v>254</v>
      </c>
      <c r="BM162" s="217" t="s">
        <v>1389</v>
      </c>
    </row>
    <row r="163" s="2" customFormat="1">
      <c r="A163" s="40"/>
      <c r="B163" s="41"/>
      <c r="C163" s="42"/>
      <c r="D163" s="219" t="s">
        <v>145</v>
      </c>
      <c r="E163" s="42"/>
      <c r="F163" s="220" t="s">
        <v>1388</v>
      </c>
      <c r="G163" s="42"/>
      <c r="H163" s="42"/>
      <c r="I163" s="221"/>
      <c r="J163" s="42"/>
      <c r="K163" s="42"/>
      <c r="L163" s="46"/>
      <c r="M163" s="272"/>
      <c r="N163" s="273"/>
      <c r="O163" s="274"/>
      <c r="P163" s="274"/>
      <c r="Q163" s="274"/>
      <c r="R163" s="274"/>
      <c r="S163" s="274"/>
      <c r="T163" s="275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145</v>
      </c>
      <c r="AU163" s="19" t="s">
        <v>82</v>
      </c>
    </row>
    <row r="164" s="2" customFormat="1" ht="6.96" customHeight="1">
      <c r="A164" s="40"/>
      <c r="B164" s="61"/>
      <c r="C164" s="62"/>
      <c r="D164" s="62"/>
      <c r="E164" s="62"/>
      <c r="F164" s="62"/>
      <c r="G164" s="62"/>
      <c r="H164" s="62"/>
      <c r="I164" s="62"/>
      <c r="J164" s="62"/>
      <c r="K164" s="62"/>
      <c r="L164" s="46"/>
      <c r="M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</row>
  </sheetData>
  <sheetProtection sheet="1" autoFilter="0" formatColumns="0" formatRows="0" objects="1" scenarios="1" spinCount="100000" saltValue="AslfXT0uvuF04M99rX8jGPRFvKTczrxUs8Q0DRkqE7kOSuw4Eb/yOo37NqMc39pAoiPZFIBcs2Q8uUdi/GyWUA==" hashValue="yD1tBGu4YLvCU7H1/XzbLzKQJpi/wd+lI6d++YDjNQEZSbO12AWqVAWsIhmAklt6wC33MkdFtbeJkXSh6/MpHQ==" algorithmName="SHA-512" password="C75F"/>
  <autoFilter ref="C80:K16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82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školní jídelny - výdejny - Gymnázium Polička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23. 9. 2025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19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27</v>
      </c>
      <c r="F15" s="40"/>
      <c r="G15" s="40"/>
      <c r="H15" s="40"/>
      <c r="I15" s="134" t="s">
        <v>28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">
        <v>19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32</v>
      </c>
      <c r="F21" s="40"/>
      <c r="G21" s="40"/>
      <c r="H21" s="40"/>
      <c r="I21" s="134" t="s">
        <v>28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34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36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38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40</v>
      </c>
      <c r="G32" s="40"/>
      <c r="H32" s="40"/>
      <c r="I32" s="147" t="s">
        <v>39</v>
      </c>
      <c r="J32" s="147" t="s">
        <v>41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42</v>
      </c>
      <c r="E33" s="134" t="s">
        <v>43</v>
      </c>
      <c r="F33" s="149">
        <f>ROUND((SUM(BE85:BE107)),  2)</f>
        <v>0</v>
      </c>
      <c r="G33" s="40"/>
      <c r="H33" s="40"/>
      <c r="I33" s="150">
        <v>0.20999999999999999</v>
      </c>
      <c r="J33" s="149">
        <f>ROUND(((SUM(BE85:BE107))*I33),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44</v>
      </c>
      <c r="F34" s="149">
        <f>ROUND((SUM(BF85:BF107)),  2)</f>
        <v>0</v>
      </c>
      <c r="G34" s="40"/>
      <c r="H34" s="40"/>
      <c r="I34" s="150">
        <v>0.12</v>
      </c>
      <c r="J34" s="149">
        <f>ROUND(((SUM(BF85:BF107))*I34),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45</v>
      </c>
      <c r="F35" s="149">
        <f>ROUND((SUM(BG85:BG107)),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46</v>
      </c>
      <c r="F36" s="149">
        <f>ROUND((SUM(BH85:BH107)),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47</v>
      </c>
      <c r="F37" s="149">
        <f>ROUND((SUM(BI85:BI107)),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48</v>
      </c>
      <c r="E39" s="153"/>
      <c r="F39" s="153"/>
      <c r="G39" s="154" t="s">
        <v>49</v>
      </c>
      <c r="H39" s="155" t="s">
        <v>50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školní jídelny - výdejny - Gymnázium Polička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Polička</v>
      </c>
      <c r="G52" s="42"/>
      <c r="H52" s="42"/>
      <c r="I52" s="34" t="s">
        <v>23</v>
      </c>
      <c r="J52" s="74" t="str">
        <f>IF(J12="","",J12)</f>
        <v>23. 9. 2025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40.05" customHeight="1">
      <c r="A54" s="40"/>
      <c r="B54" s="41"/>
      <c r="C54" s="34" t="s">
        <v>25</v>
      </c>
      <c r="D54" s="42"/>
      <c r="E54" s="42"/>
      <c r="F54" s="29" t="str">
        <f>E15</f>
        <v>Gymnázium Polička, nábř.Svobody 306,572 01 Polička</v>
      </c>
      <c r="G54" s="42"/>
      <c r="H54" s="42"/>
      <c r="I54" s="34" t="s">
        <v>31</v>
      </c>
      <c r="J54" s="38" t="str">
        <f>E21</f>
        <v xml:space="preserve">KALVODA &amp; KOSNAR ARCHITEKTI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34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70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1391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1392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1393</v>
      </c>
      <c r="E62" s="176"/>
      <c r="F62" s="176"/>
      <c r="G62" s="176"/>
      <c r="H62" s="176"/>
      <c r="I62" s="176"/>
      <c r="J62" s="177">
        <f>J91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1394</v>
      </c>
      <c r="E63" s="176"/>
      <c r="F63" s="176"/>
      <c r="G63" s="176"/>
      <c r="H63" s="176"/>
      <c r="I63" s="176"/>
      <c r="J63" s="177">
        <f>J95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1395</v>
      </c>
      <c r="E64" s="176"/>
      <c r="F64" s="176"/>
      <c r="G64" s="176"/>
      <c r="H64" s="176"/>
      <c r="I64" s="176"/>
      <c r="J64" s="177">
        <f>J99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1396</v>
      </c>
      <c r="E65" s="176"/>
      <c r="F65" s="176"/>
      <c r="G65" s="176"/>
      <c r="H65" s="176"/>
      <c r="I65" s="176"/>
      <c r="J65" s="177">
        <f>J103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120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Rekonstrukce školní jídelny - výdejny - Gymnázium Polička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SO 02 - VRN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Polička</v>
      </c>
      <c r="G79" s="42"/>
      <c r="H79" s="42"/>
      <c r="I79" s="34" t="s">
        <v>23</v>
      </c>
      <c r="J79" s="74" t="str">
        <f>IF(J12="","",J12)</f>
        <v>23. 9. 2025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40.05" customHeight="1">
      <c r="A81" s="40"/>
      <c r="B81" s="41"/>
      <c r="C81" s="34" t="s">
        <v>25</v>
      </c>
      <c r="D81" s="42"/>
      <c r="E81" s="42"/>
      <c r="F81" s="29" t="str">
        <f>E15</f>
        <v>Gymnázium Polička, nábř.Svobody 306,572 01 Polička</v>
      </c>
      <c r="G81" s="42"/>
      <c r="H81" s="42"/>
      <c r="I81" s="34" t="s">
        <v>31</v>
      </c>
      <c r="J81" s="38" t="str">
        <f>E21</f>
        <v xml:space="preserve">KALVODA &amp; KOSNAR ARCHITEKTI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34</v>
      </c>
      <c r="J82" s="38" t="str">
        <f>E24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121</v>
      </c>
      <c r="D84" s="182" t="s">
        <v>57</v>
      </c>
      <c r="E84" s="182" t="s">
        <v>53</v>
      </c>
      <c r="F84" s="182" t="s">
        <v>54</v>
      </c>
      <c r="G84" s="182" t="s">
        <v>122</v>
      </c>
      <c r="H84" s="182" t="s">
        <v>123</v>
      </c>
      <c r="I84" s="182" t="s">
        <v>124</v>
      </c>
      <c r="J84" s="182" t="s">
        <v>110</v>
      </c>
      <c r="K84" s="183" t="s">
        <v>125</v>
      </c>
      <c r="L84" s="184"/>
      <c r="M84" s="94" t="s">
        <v>19</v>
      </c>
      <c r="N84" s="95" t="s">
        <v>42</v>
      </c>
      <c r="O84" s="95" t="s">
        <v>126</v>
      </c>
      <c r="P84" s="95" t="s">
        <v>127</v>
      </c>
      <c r="Q84" s="95" t="s">
        <v>128</v>
      </c>
      <c r="R84" s="95" t="s">
        <v>129</v>
      </c>
      <c r="S84" s="95" t="s">
        <v>130</v>
      </c>
      <c r="T84" s="96" t="s">
        <v>131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132</v>
      </c>
      <c r="D85" s="42"/>
      <c r="E85" s="42"/>
      <c r="F85" s="42"/>
      <c r="G85" s="42"/>
      <c r="H85" s="42"/>
      <c r="I85" s="42"/>
      <c r="J85" s="185">
        <f>BK85</f>
        <v>0</v>
      </c>
      <c r="K85" s="42"/>
      <c r="L85" s="46"/>
      <c r="M85" s="97"/>
      <c r="N85" s="186"/>
      <c r="O85" s="98"/>
      <c r="P85" s="187">
        <f>P86</f>
        <v>0</v>
      </c>
      <c r="Q85" s="98"/>
      <c r="R85" s="187">
        <f>R86</f>
        <v>0</v>
      </c>
      <c r="S85" s="98"/>
      <c r="T85" s="188">
        <f>T86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71</v>
      </c>
      <c r="AU85" s="19" t="s">
        <v>111</v>
      </c>
      <c r="BK85" s="189">
        <f>BK86</f>
        <v>0</v>
      </c>
    </row>
    <row r="86" s="12" customFormat="1" ht="25.92" customHeight="1">
      <c r="A86" s="12"/>
      <c r="B86" s="190"/>
      <c r="C86" s="191"/>
      <c r="D86" s="192" t="s">
        <v>71</v>
      </c>
      <c r="E86" s="193" t="s">
        <v>102</v>
      </c>
      <c r="F86" s="193" t="s">
        <v>1397</v>
      </c>
      <c r="G86" s="191"/>
      <c r="H86" s="191"/>
      <c r="I86" s="194"/>
      <c r="J86" s="195">
        <f>BK86</f>
        <v>0</v>
      </c>
      <c r="K86" s="191"/>
      <c r="L86" s="196"/>
      <c r="M86" s="197"/>
      <c r="N86" s="198"/>
      <c r="O86" s="198"/>
      <c r="P86" s="199">
        <f>P87+P91+P95+P99+P103</f>
        <v>0</v>
      </c>
      <c r="Q86" s="198"/>
      <c r="R86" s="199">
        <f>R87+R91+R95+R99+R103</f>
        <v>0</v>
      </c>
      <c r="S86" s="198"/>
      <c r="T86" s="200">
        <f>T87+T91+T95+T99+T103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174</v>
      </c>
      <c r="AT86" s="202" t="s">
        <v>71</v>
      </c>
      <c r="AU86" s="202" t="s">
        <v>72</v>
      </c>
      <c r="AY86" s="201" t="s">
        <v>135</v>
      </c>
      <c r="BK86" s="203">
        <f>BK87+BK91+BK95+BK99+BK103</f>
        <v>0</v>
      </c>
    </row>
    <row r="87" s="12" customFormat="1" ht="22.8" customHeight="1">
      <c r="A87" s="12"/>
      <c r="B87" s="190"/>
      <c r="C87" s="191"/>
      <c r="D87" s="192" t="s">
        <v>71</v>
      </c>
      <c r="E87" s="204" t="s">
        <v>1398</v>
      </c>
      <c r="F87" s="204" t="s">
        <v>1399</v>
      </c>
      <c r="G87" s="191"/>
      <c r="H87" s="191"/>
      <c r="I87" s="194"/>
      <c r="J87" s="205">
        <f>BK87</f>
        <v>0</v>
      </c>
      <c r="K87" s="191"/>
      <c r="L87" s="196"/>
      <c r="M87" s="197"/>
      <c r="N87" s="198"/>
      <c r="O87" s="198"/>
      <c r="P87" s="199">
        <f>SUM(P88:P90)</f>
        <v>0</v>
      </c>
      <c r="Q87" s="198"/>
      <c r="R87" s="199">
        <f>SUM(R88:R90)</f>
        <v>0</v>
      </c>
      <c r="S87" s="198"/>
      <c r="T87" s="200">
        <f>SUM(T88:T90)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174</v>
      </c>
      <c r="AT87" s="202" t="s">
        <v>71</v>
      </c>
      <c r="AU87" s="202" t="s">
        <v>80</v>
      </c>
      <c r="AY87" s="201" t="s">
        <v>135</v>
      </c>
      <c r="BK87" s="203">
        <f>SUM(BK88:BK90)</f>
        <v>0</v>
      </c>
    </row>
    <row r="88" s="2" customFormat="1" ht="16.5" customHeight="1">
      <c r="A88" s="40"/>
      <c r="B88" s="41"/>
      <c r="C88" s="206" t="s">
        <v>80</v>
      </c>
      <c r="D88" s="206" t="s">
        <v>138</v>
      </c>
      <c r="E88" s="207" t="s">
        <v>1400</v>
      </c>
      <c r="F88" s="208" t="s">
        <v>1401</v>
      </c>
      <c r="G88" s="209" t="s">
        <v>1402</v>
      </c>
      <c r="H88" s="210">
        <v>1</v>
      </c>
      <c r="I88" s="211"/>
      <c r="J88" s="212">
        <f>ROUND(I88*H88,2)</f>
        <v>0</v>
      </c>
      <c r="K88" s="208" t="s">
        <v>142</v>
      </c>
      <c r="L88" s="46"/>
      <c r="M88" s="213" t="s">
        <v>19</v>
      </c>
      <c r="N88" s="214" t="s">
        <v>43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1403</v>
      </c>
      <c r="AT88" s="217" t="s">
        <v>138</v>
      </c>
      <c r="AU88" s="217" t="s">
        <v>82</v>
      </c>
      <c r="AY88" s="19" t="s">
        <v>135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80</v>
      </c>
      <c r="BK88" s="218">
        <f>ROUND(I88*H88,2)</f>
        <v>0</v>
      </c>
      <c r="BL88" s="19" t="s">
        <v>1403</v>
      </c>
      <c r="BM88" s="217" t="s">
        <v>1404</v>
      </c>
    </row>
    <row r="89" s="2" customFormat="1">
      <c r="A89" s="40"/>
      <c r="B89" s="41"/>
      <c r="C89" s="42"/>
      <c r="D89" s="219" t="s">
        <v>145</v>
      </c>
      <c r="E89" s="42"/>
      <c r="F89" s="220" t="s">
        <v>1401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145</v>
      </c>
      <c r="AU89" s="19" t="s">
        <v>82</v>
      </c>
    </row>
    <row r="90" s="2" customFormat="1">
      <c r="A90" s="40"/>
      <c r="B90" s="41"/>
      <c r="C90" s="42"/>
      <c r="D90" s="224" t="s">
        <v>147</v>
      </c>
      <c r="E90" s="42"/>
      <c r="F90" s="225" t="s">
        <v>1405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147</v>
      </c>
      <c r="AU90" s="19" t="s">
        <v>82</v>
      </c>
    </row>
    <row r="91" s="12" customFormat="1" ht="22.8" customHeight="1">
      <c r="A91" s="12"/>
      <c r="B91" s="190"/>
      <c r="C91" s="191"/>
      <c r="D91" s="192" t="s">
        <v>71</v>
      </c>
      <c r="E91" s="204" t="s">
        <v>1406</v>
      </c>
      <c r="F91" s="204" t="s">
        <v>1407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SUM(P92:P94)</f>
        <v>0</v>
      </c>
      <c r="Q91" s="198"/>
      <c r="R91" s="199">
        <f>SUM(R92:R94)</f>
        <v>0</v>
      </c>
      <c r="S91" s="198"/>
      <c r="T91" s="200">
        <f>SUM(T92:T94)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174</v>
      </c>
      <c r="AT91" s="202" t="s">
        <v>71</v>
      </c>
      <c r="AU91" s="202" t="s">
        <v>80</v>
      </c>
      <c r="AY91" s="201" t="s">
        <v>135</v>
      </c>
      <c r="BK91" s="203">
        <f>SUM(BK92:BK94)</f>
        <v>0</v>
      </c>
    </row>
    <row r="92" s="2" customFormat="1" ht="16.5" customHeight="1">
      <c r="A92" s="40"/>
      <c r="B92" s="41"/>
      <c r="C92" s="206" t="s">
        <v>82</v>
      </c>
      <c r="D92" s="206" t="s">
        <v>138</v>
      </c>
      <c r="E92" s="207" t="s">
        <v>1408</v>
      </c>
      <c r="F92" s="208" t="s">
        <v>1409</v>
      </c>
      <c r="G92" s="209" t="s">
        <v>1402</v>
      </c>
      <c r="H92" s="210">
        <v>1</v>
      </c>
      <c r="I92" s="211"/>
      <c r="J92" s="212">
        <f>ROUND(I92*H92,2)</f>
        <v>0</v>
      </c>
      <c r="K92" s="208" t="s">
        <v>142</v>
      </c>
      <c r="L92" s="46"/>
      <c r="M92" s="213" t="s">
        <v>19</v>
      </c>
      <c r="N92" s="214" t="s">
        <v>43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1403</v>
      </c>
      <c r="AT92" s="217" t="s">
        <v>138</v>
      </c>
      <c r="AU92" s="217" t="s">
        <v>82</v>
      </c>
      <c r="AY92" s="19" t="s">
        <v>135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80</v>
      </c>
      <c r="BK92" s="218">
        <f>ROUND(I92*H92,2)</f>
        <v>0</v>
      </c>
      <c r="BL92" s="19" t="s">
        <v>1403</v>
      </c>
      <c r="BM92" s="217" t="s">
        <v>1410</v>
      </c>
    </row>
    <row r="93" s="2" customFormat="1">
      <c r="A93" s="40"/>
      <c r="B93" s="41"/>
      <c r="C93" s="42"/>
      <c r="D93" s="219" t="s">
        <v>145</v>
      </c>
      <c r="E93" s="42"/>
      <c r="F93" s="220" t="s">
        <v>1409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145</v>
      </c>
      <c r="AU93" s="19" t="s">
        <v>82</v>
      </c>
    </row>
    <row r="94" s="2" customFormat="1">
      <c r="A94" s="40"/>
      <c r="B94" s="41"/>
      <c r="C94" s="42"/>
      <c r="D94" s="224" t="s">
        <v>147</v>
      </c>
      <c r="E94" s="42"/>
      <c r="F94" s="225" t="s">
        <v>1411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147</v>
      </c>
      <c r="AU94" s="19" t="s">
        <v>82</v>
      </c>
    </row>
    <row r="95" s="12" customFormat="1" ht="22.8" customHeight="1">
      <c r="A95" s="12"/>
      <c r="B95" s="190"/>
      <c r="C95" s="191"/>
      <c r="D95" s="192" t="s">
        <v>71</v>
      </c>
      <c r="E95" s="204" t="s">
        <v>1412</v>
      </c>
      <c r="F95" s="204" t="s">
        <v>1413</v>
      </c>
      <c r="G95" s="191"/>
      <c r="H95" s="191"/>
      <c r="I95" s="194"/>
      <c r="J95" s="205">
        <f>BK95</f>
        <v>0</v>
      </c>
      <c r="K95" s="191"/>
      <c r="L95" s="196"/>
      <c r="M95" s="197"/>
      <c r="N95" s="198"/>
      <c r="O95" s="198"/>
      <c r="P95" s="199">
        <f>SUM(P96:P98)</f>
        <v>0</v>
      </c>
      <c r="Q95" s="198"/>
      <c r="R95" s="199">
        <f>SUM(R96:R98)</f>
        <v>0</v>
      </c>
      <c r="S95" s="198"/>
      <c r="T95" s="200">
        <f>SUM(T96:T98)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174</v>
      </c>
      <c r="AT95" s="202" t="s">
        <v>71</v>
      </c>
      <c r="AU95" s="202" t="s">
        <v>80</v>
      </c>
      <c r="AY95" s="201" t="s">
        <v>135</v>
      </c>
      <c r="BK95" s="203">
        <f>SUM(BK96:BK98)</f>
        <v>0</v>
      </c>
    </row>
    <row r="96" s="2" customFormat="1" ht="16.5" customHeight="1">
      <c r="A96" s="40"/>
      <c r="B96" s="41"/>
      <c r="C96" s="206" t="s">
        <v>157</v>
      </c>
      <c r="D96" s="206" t="s">
        <v>138</v>
      </c>
      <c r="E96" s="207" t="s">
        <v>1414</v>
      </c>
      <c r="F96" s="208" t="s">
        <v>1415</v>
      </c>
      <c r="G96" s="209" t="s">
        <v>1402</v>
      </c>
      <c r="H96" s="210">
        <v>1</v>
      </c>
      <c r="I96" s="211"/>
      <c r="J96" s="212">
        <f>ROUND(I96*H96,2)</f>
        <v>0</v>
      </c>
      <c r="K96" s="208" t="s">
        <v>142</v>
      </c>
      <c r="L96" s="46"/>
      <c r="M96" s="213" t="s">
        <v>19</v>
      </c>
      <c r="N96" s="214" t="s">
        <v>43</v>
      </c>
      <c r="O96" s="86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7" t="s">
        <v>1403</v>
      </c>
      <c r="AT96" s="217" t="s">
        <v>138</v>
      </c>
      <c r="AU96" s="217" t="s">
        <v>82</v>
      </c>
      <c r="AY96" s="19" t="s">
        <v>135</v>
      </c>
      <c r="BE96" s="218">
        <f>IF(N96="základní",J96,0)</f>
        <v>0</v>
      </c>
      <c r="BF96" s="218">
        <f>IF(N96="snížená",J96,0)</f>
        <v>0</v>
      </c>
      <c r="BG96" s="218">
        <f>IF(N96="zákl. přenesená",J96,0)</f>
        <v>0</v>
      </c>
      <c r="BH96" s="218">
        <f>IF(N96="sníž. přenesená",J96,0)</f>
        <v>0</v>
      </c>
      <c r="BI96" s="218">
        <f>IF(N96="nulová",J96,0)</f>
        <v>0</v>
      </c>
      <c r="BJ96" s="19" t="s">
        <v>80</v>
      </c>
      <c r="BK96" s="218">
        <f>ROUND(I96*H96,2)</f>
        <v>0</v>
      </c>
      <c r="BL96" s="19" t="s">
        <v>1403</v>
      </c>
      <c r="BM96" s="217" t="s">
        <v>1416</v>
      </c>
    </row>
    <row r="97" s="2" customFormat="1">
      <c r="A97" s="40"/>
      <c r="B97" s="41"/>
      <c r="C97" s="42"/>
      <c r="D97" s="219" t="s">
        <v>145</v>
      </c>
      <c r="E97" s="42"/>
      <c r="F97" s="220" t="s">
        <v>1415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145</v>
      </c>
      <c r="AU97" s="19" t="s">
        <v>82</v>
      </c>
    </row>
    <row r="98" s="2" customFormat="1">
      <c r="A98" s="40"/>
      <c r="B98" s="41"/>
      <c r="C98" s="42"/>
      <c r="D98" s="224" t="s">
        <v>147</v>
      </c>
      <c r="E98" s="42"/>
      <c r="F98" s="225" t="s">
        <v>1417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147</v>
      </c>
      <c r="AU98" s="19" t="s">
        <v>82</v>
      </c>
    </row>
    <row r="99" s="12" customFormat="1" ht="22.8" customHeight="1">
      <c r="A99" s="12"/>
      <c r="B99" s="190"/>
      <c r="C99" s="191"/>
      <c r="D99" s="192" t="s">
        <v>71</v>
      </c>
      <c r="E99" s="204" t="s">
        <v>1418</v>
      </c>
      <c r="F99" s="204" t="s">
        <v>1419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SUM(P100:P102)</f>
        <v>0</v>
      </c>
      <c r="Q99" s="198"/>
      <c r="R99" s="199">
        <f>SUM(R100:R102)</f>
        <v>0</v>
      </c>
      <c r="S99" s="198"/>
      <c r="T99" s="20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174</v>
      </c>
      <c r="AT99" s="202" t="s">
        <v>71</v>
      </c>
      <c r="AU99" s="202" t="s">
        <v>80</v>
      </c>
      <c r="AY99" s="201" t="s">
        <v>135</v>
      </c>
      <c r="BK99" s="203">
        <f>SUM(BK100:BK102)</f>
        <v>0</v>
      </c>
    </row>
    <row r="100" s="2" customFormat="1" ht="16.5" customHeight="1">
      <c r="A100" s="40"/>
      <c r="B100" s="41"/>
      <c r="C100" s="206" t="s">
        <v>143</v>
      </c>
      <c r="D100" s="206" t="s">
        <v>138</v>
      </c>
      <c r="E100" s="207" t="s">
        <v>1420</v>
      </c>
      <c r="F100" s="208" t="s">
        <v>1421</v>
      </c>
      <c r="G100" s="209" t="s">
        <v>1402</v>
      </c>
      <c r="H100" s="210">
        <v>1</v>
      </c>
      <c r="I100" s="211"/>
      <c r="J100" s="212">
        <f>ROUND(I100*H100,2)</f>
        <v>0</v>
      </c>
      <c r="K100" s="208" t="s">
        <v>142</v>
      </c>
      <c r="L100" s="46"/>
      <c r="M100" s="213" t="s">
        <v>19</v>
      </c>
      <c r="N100" s="214" t="s">
        <v>43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1403</v>
      </c>
      <c r="AT100" s="217" t="s">
        <v>138</v>
      </c>
      <c r="AU100" s="217" t="s">
        <v>82</v>
      </c>
      <c r="AY100" s="19" t="s">
        <v>135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80</v>
      </c>
      <c r="BK100" s="218">
        <f>ROUND(I100*H100,2)</f>
        <v>0</v>
      </c>
      <c r="BL100" s="19" t="s">
        <v>1403</v>
      </c>
      <c r="BM100" s="217" t="s">
        <v>1422</v>
      </c>
    </row>
    <row r="101" s="2" customFormat="1">
      <c r="A101" s="40"/>
      <c r="B101" s="41"/>
      <c r="C101" s="42"/>
      <c r="D101" s="219" t="s">
        <v>145</v>
      </c>
      <c r="E101" s="42"/>
      <c r="F101" s="220" t="s">
        <v>1421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145</v>
      </c>
      <c r="AU101" s="19" t="s">
        <v>82</v>
      </c>
    </row>
    <row r="102" s="2" customFormat="1">
      <c r="A102" s="40"/>
      <c r="B102" s="41"/>
      <c r="C102" s="42"/>
      <c r="D102" s="224" t="s">
        <v>147</v>
      </c>
      <c r="E102" s="42"/>
      <c r="F102" s="225" t="s">
        <v>1423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147</v>
      </c>
      <c r="AU102" s="19" t="s">
        <v>82</v>
      </c>
    </row>
    <row r="103" s="12" customFormat="1" ht="22.8" customHeight="1">
      <c r="A103" s="12"/>
      <c r="B103" s="190"/>
      <c r="C103" s="191"/>
      <c r="D103" s="192" t="s">
        <v>71</v>
      </c>
      <c r="E103" s="204" t="s">
        <v>1424</v>
      </c>
      <c r="F103" s="204" t="s">
        <v>1425</v>
      </c>
      <c r="G103" s="191"/>
      <c r="H103" s="191"/>
      <c r="I103" s="194"/>
      <c r="J103" s="205">
        <f>BK103</f>
        <v>0</v>
      </c>
      <c r="K103" s="191"/>
      <c r="L103" s="196"/>
      <c r="M103" s="197"/>
      <c r="N103" s="198"/>
      <c r="O103" s="198"/>
      <c r="P103" s="199">
        <f>SUM(P104:P107)</f>
        <v>0</v>
      </c>
      <c r="Q103" s="198"/>
      <c r="R103" s="199">
        <f>SUM(R104:R107)</f>
        <v>0</v>
      </c>
      <c r="S103" s="198"/>
      <c r="T103" s="200">
        <f>SUM(T104:T107)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174</v>
      </c>
      <c r="AT103" s="202" t="s">
        <v>71</v>
      </c>
      <c r="AU103" s="202" t="s">
        <v>80</v>
      </c>
      <c r="AY103" s="201" t="s">
        <v>135</v>
      </c>
      <c r="BK103" s="203">
        <f>SUM(BK104:BK107)</f>
        <v>0</v>
      </c>
    </row>
    <row r="104" s="2" customFormat="1" ht="16.5" customHeight="1">
      <c r="A104" s="40"/>
      <c r="B104" s="41"/>
      <c r="C104" s="206" t="s">
        <v>174</v>
      </c>
      <c r="D104" s="206" t="s">
        <v>138</v>
      </c>
      <c r="E104" s="207" t="s">
        <v>1426</v>
      </c>
      <c r="F104" s="208" t="s">
        <v>1427</v>
      </c>
      <c r="G104" s="209" t="s">
        <v>1402</v>
      </c>
      <c r="H104" s="210">
        <v>1</v>
      </c>
      <c r="I104" s="211"/>
      <c r="J104" s="212">
        <f>ROUND(I104*H104,2)</f>
        <v>0</v>
      </c>
      <c r="K104" s="208" t="s">
        <v>142</v>
      </c>
      <c r="L104" s="46"/>
      <c r="M104" s="213" t="s">
        <v>19</v>
      </c>
      <c r="N104" s="214" t="s">
        <v>43</v>
      </c>
      <c r="O104" s="86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1403</v>
      </c>
      <c r="AT104" s="217" t="s">
        <v>138</v>
      </c>
      <c r="AU104" s="217" t="s">
        <v>82</v>
      </c>
      <c r="AY104" s="19" t="s">
        <v>135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80</v>
      </c>
      <c r="BK104" s="218">
        <f>ROUND(I104*H104,2)</f>
        <v>0</v>
      </c>
      <c r="BL104" s="19" t="s">
        <v>1403</v>
      </c>
      <c r="BM104" s="217" t="s">
        <v>1428</v>
      </c>
    </row>
    <row r="105" s="2" customFormat="1">
      <c r="A105" s="40"/>
      <c r="B105" s="41"/>
      <c r="C105" s="42"/>
      <c r="D105" s="219" t="s">
        <v>145</v>
      </c>
      <c r="E105" s="42"/>
      <c r="F105" s="220" t="s">
        <v>1427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145</v>
      </c>
      <c r="AU105" s="19" t="s">
        <v>82</v>
      </c>
    </row>
    <row r="106" s="2" customFormat="1">
      <c r="A106" s="40"/>
      <c r="B106" s="41"/>
      <c r="C106" s="42"/>
      <c r="D106" s="224" t="s">
        <v>147</v>
      </c>
      <c r="E106" s="42"/>
      <c r="F106" s="225" t="s">
        <v>1429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147</v>
      </c>
      <c r="AU106" s="19" t="s">
        <v>82</v>
      </c>
    </row>
    <row r="107" s="13" customFormat="1">
      <c r="A107" s="13"/>
      <c r="B107" s="226"/>
      <c r="C107" s="227"/>
      <c r="D107" s="219" t="s">
        <v>149</v>
      </c>
      <c r="E107" s="228" t="s">
        <v>19</v>
      </c>
      <c r="F107" s="229" t="s">
        <v>1430</v>
      </c>
      <c r="G107" s="227"/>
      <c r="H107" s="230">
        <v>1</v>
      </c>
      <c r="I107" s="231"/>
      <c r="J107" s="227"/>
      <c r="K107" s="227"/>
      <c r="L107" s="232"/>
      <c r="M107" s="276"/>
      <c r="N107" s="277"/>
      <c r="O107" s="277"/>
      <c r="P107" s="277"/>
      <c r="Q107" s="277"/>
      <c r="R107" s="277"/>
      <c r="S107" s="277"/>
      <c r="T107" s="27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149</v>
      </c>
      <c r="AU107" s="236" t="s">
        <v>82</v>
      </c>
      <c r="AV107" s="13" t="s">
        <v>82</v>
      </c>
      <c r="AW107" s="13" t="s">
        <v>33</v>
      </c>
      <c r="AX107" s="13" t="s">
        <v>80</v>
      </c>
      <c r="AY107" s="236" t="s">
        <v>135</v>
      </c>
    </row>
    <row r="108" s="2" customFormat="1" ht="6.96" customHeight="1">
      <c r="A108" s="40"/>
      <c r="B108" s="61"/>
      <c r="C108" s="62"/>
      <c r="D108" s="62"/>
      <c r="E108" s="62"/>
      <c r="F108" s="62"/>
      <c r="G108" s="62"/>
      <c r="H108" s="62"/>
      <c r="I108" s="62"/>
      <c r="J108" s="62"/>
      <c r="K108" s="62"/>
      <c r="L108" s="46"/>
      <c r="M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</sheetData>
  <sheetProtection sheet="1" autoFilter="0" formatColumns="0" formatRows="0" objects="1" scenarios="1" spinCount="100000" saltValue="9KZ0OlgH5EPcPbxBvmhEe2S/7UOawmYL3pvbD2KehdO/pExE0xodnXWJio5uHJptCRtzAyhkHs13bS8xlrZw1Q==" hashValue="+/Vj9q+NB4swQp2tIxVhm28BRoz8XVk3ah44Cv0duwYJWXajvL7C3YR4rLKMeNaMoJk2Ipn3lYqGD2RVXIN0cw==" algorithmName="SHA-512" password="C75F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5_02/013254000"/>
    <hyperlink ref="F94" r:id="rId2" display="https://podminky.urs.cz/item/CS_URS_2025_02/032002000"/>
    <hyperlink ref="F98" r:id="rId3" display="https://podminky.urs.cz/item/CS_URS_2025_02/041203000"/>
    <hyperlink ref="F102" r:id="rId4" display="https://podminky.urs.cz/item/CS_URS_2025_02/071103000"/>
    <hyperlink ref="F106" r:id="rId5" display="https://podminky.urs.cz/item/CS_URS_2025_02/092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DESKTOP-C1VL16D\Josef Jílek</dc:creator>
  <cp:lastModifiedBy>DESKTOP-C1VL16D\Josef Jílek</cp:lastModifiedBy>
  <dcterms:created xsi:type="dcterms:W3CDTF">2025-10-09T08:22:39Z</dcterms:created>
  <dcterms:modified xsi:type="dcterms:W3CDTF">2025-10-09T08:22:49Z</dcterms:modified>
</cp:coreProperties>
</file>